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workbookProtection workbookAlgorithmName="SHA-512" workbookHashValue="cXyxJv7zfB5716rs81uOqQcp4dU9uRD5zwB59FGbaNB6cbUD/0I6aXXqzzxfoisj8MMol01Fz7PA390RDJdwOQ==" workbookSaltValue="FQfdzWngbsfTbeOe3xecGQ==" workbookSpinCount="100000" lockStructure="1"/>
  <bookViews>
    <workbookView xWindow="0" yWindow="0" windowWidth="24060" windowHeight="12585"/>
  </bookViews>
  <sheets>
    <sheet name="採算性" sheetId="1" r:id="rId1"/>
    <sheet name="事業継続性" sheetId="5" r:id="rId2"/>
    <sheet name="プルダウン用" sheetId="3" state="hidden" r:id="rId3"/>
    <sheet name="data_gaiyo" sheetId="6" state="hidden" r:id="rId4"/>
    <sheet name="data_saisan" sheetId="7" state="hidden" r:id="rId5"/>
    <sheet name="data_keizoku" sheetId="8" state="hidden" r:id="rId6"/>
  </sheets>
  <definedNames>
    <definedName name="_xlnm.Print_Area" localSheetId="0">採算性!$B$1:$L$237</definedName>
    <definedName name="_xlnm.Print_Area" localSheetId="1">事業継続性!$B:$J</definedName>
    <definedName name="_xlnm.Print_Titles" localSheetId="0">採算性!$1:$1</definedName>
    <definedName name="選択してください">プルダウン用!$C$10</definedName>
    <definedName name="対策1">プルダウン用!$M$12:$M$14</definedName>
    <definedName name="対策2">プルダウン用!$M$16:$M$17</definedName>
    <definedName name="第１号電">プルダウン用!$E$12:$E$21</definedName>
    <definedName name="第１号熱">プルダウン用!$E$31:$E$42</definedName>
    <definedName name="第４号電">プルダウン用!$F$12:$F$21</definedName>
    <definedName name="第４号熱">プルダウン用!$F$31:$F$42</definedName>
    <definedName name="第６号電">プルダウン用!$G$12:$G$21</definedName>
    <definedName name="第６号熱">プルダウン用!$G$31:$G$42</definedName>
    <definedName name="地方公共団体">プルダウン用!$C$11:$C$13</definedName>
    <definedName name="地方公共団体以外">プルダウン用!$C$14:$C$17</definedName>
  </definedNames>
  <calcPr calcId="152511"/>
</workbook>
</file>

<file path=xl/calcChain.xml><?xml version="1.0" encoding="utf-8"?>
<calcChain xmlns="http://schemas.openxmlformats.org/spreadsheetml/2006/main">
  <c r="WT2" i="8" l="1"/>
  <c r="WS2" i="8"/>
  <c r="WR2" i="8"/>
  <c r="WQ2" i="8"/>
  <c r="WP2" i="8"/>
  <c r="WO2" i="8"/>
  <c r="WN2" i="8"/>
  <c r="WM2" i="8"/>
  <c r="WL2" i="8"/>
  <c r="WK2" i="8"/>
  <c r="H70" i="1" l="1"/>
  <c r="H69" i="1"/>
  <c r="H68" i="1"/>
  <c r="H67" i="1"/>
  <c r="H65" i="1"/>
  <c r="H66" i="1"/>
  <c r="DV2" i="6" l="1"/>
  <c r="DW2" i="6"/>
  <c r="DX2" i="6"/>
  <c r="DY2" i="6"/>
  <c r="DU2" i="6"/>
  <c r="DT2" i="6"/>
  <c r="DS2" i="6"/>
  <c r="DR2" i="6"/>
  <c r="DO2" i="6"/>
  <c r="DP2" i="6"/>
  <c r="DQ2" i="6"/>
  <c r="DN2" i="6"/>
  <c r="DM2" i="6"/>
  <c r="DL2" i="6"/>
  <c r="CV2" i="6"/>
  <c r="CW2" i="6"/>
  <c r="CX2" i="6"/>
  <c r="CY2" i="6"/>
  <c r="CU2" i="6"/>
  <c r="CT2" i="6"/>
  <c r="CS2" i="6"/>
  <c r="CR2" i="6"/>
  <c r="CK2" i="6"/>
  <c r="CL2" i="6"/>
  <c r="CM2" i="6"/>
  <c r="CN2" i="6"/>
  <c r="CO2" i="6"/>
  <c r="CF2" i="6"/>
  <c r="CG2" i="6"/>
  <c r="CH2" i="6"/>
  <c r="CI2" i="6"/>
  <c r="CJ2" i="6"/>
  <c r="CA2" i="6"/>
  <c r="CB2" i="6"/>
  <c r="CC2" i="6"/>
  <c r="CD2" i="6"/>
  <c r="CE2" i="6"/>
  <c r="BV2" i="6"/>
  <c r="BW2" i="6"/>
  <c r="BX2" i="6"/>
  <c r="BY2" i="6"/>
  <c r="BZ2" i="6"/>
  <c r="BQ2" i="6"/>
  <c r="BR2" i="6"/>
  <c r="BS2" i="6"/>
  <c r="BT2" i="6"/>
  <c r="BO2" i="6"/>
  <c r="BN2" i="6"/>
  <c r="BM2" i="6"/>
  <c r="BI2" i="6"/>
  <c r="BH2" i="6"/>
  <c r="BG2" i="6"/>
  <c r="BF2" i="6"/>
  <c r="BE2" i="6"/>
  <c r="BD2" i="6"/>
  <c r="BC2" i="6"/>
  <c r="BB2" i="6"/>
  <c r="BA2" i="6"/>
  <c r="AS2" i="6"/>
  <c r="AT2" i="6"/>
  <c r="AU2" i="6"/>
  <c r="AV2" i="6"/>
  <c r="AW2" i="6"/>
  <c r="AN2" i="6"/>
  <c r="AO2" i="6"/>
  <c r="AP2" i="6"/>
  <c r="AQ2" i="6"/>
  <c r="AR2" i="6"/>
  <c r="AI2" i="6"/>
  <c r="AJ2" i="6"/>
  <c r="AK2" i="6"/>
  <c r="AL2" i="6"/>
  <c r="AM2" i="6"/>
  <c r="AD2" i="6"/>
  <c r="AE2" i="6"/>
  <c r="AF2" i="6"/>
  <c r="AG2" i="6"/>
  <c r="AH2" i="6"/>
  <c r="AC2" i="6"/>
  <c r="AB2" i="6"/>
  <c r="AA2" i="6"/>
  <c r="Z2" i="6"/>
  <c r="U2" i="6"/>
  <c r="T2" i="6"/>
  <c r="S2" i="6"/>
  <c r="R2" i="6"/>
  <c r="Q2" i="6"/>
  <c r="P2" i="6"/>
  <c r="O2" i="6"/>
  <c r="N2" i="6"/>
  <c r="M2" i="6"/>
  <c r="L2" i="6"/>
  <c r="K2" i="6"/>
  <c r="J2" i="6"/>
  <c r="I2" i="6"/>
  <c r="H2" i="6"/>
  <c r="G2" i="6"/>
  <c r="BW2" i="7" l="1"/>
  <c r="BV2" i="7"/>
  <c r="BU2" i="7"/>
  <c r="BP2" i="7"/>
  <c r="BK2" i="7"/>
  <c r="BH2" i="7"/>
  <c r="BE2" i="7"/>
  <c r="BQ2" i="7"/>
  <c r="BR2" i="7"/>
  <c r="BS2" i="7"/>
  <c r="BT2" i="7"/>
  <c r="BL2" i="7"/>
  <c r="BM2" i="7"/>
  <c r="BN2" i="7"/>
  <c r="BO2" i="7"/>
  <c r="BF2" i="7"/>
  <c r="BG2" i="7"/>
  <c r="BI2" i="7"/>
  <c r="BJ2" i="7"/>
  <c r="BC2" i="7"/>
  <c r="BD2" i="7"/>
  <c r="BB2" i="7"/>
  <c r="D27" i="5"/>
  <c r="D26" i="5"/>
  <c r="D21" i="5"/>
  <c r="D22" i="5"/>
  <c r="D20" i="5" l="1"/>
  <c r="D25" i="5"/>
  <c r="D24" i="5"/>
  <c r="D29" i="5"/>
  <c r="D28" i="5"/>
  <c r="D23" i="5"/>
  <c r="D19" i="5"/>
  <c r="D18" i="5"/>
  <c r="D17" i="5"/>
  <c r="ADF2" i="8" l="1"/>
  <c r="ADE2" i="8"/>
  <c r="ADD2" i="8"/>
  <c r="ADC2" i="8"/>
  <c r="ADB2" i="8"/>
  <c r="ADA2" i="8"/>
  <c r="ACZ2" i="8"/>
  <c r="ACY2" i="8"/>
  <c r="ACX2" i="8"/>
  <c r="ACW2" i="8"/>
  <c r="ACV2" i="8"/>
  <c r="ACU2" i="8"/>
  <c r="ACT2" i="8"/>
  <c r="ACS2" i="8"/>
  <c r="ACR2" i="8"/>
  <c r="ACQ2" i="8"/>
  <c r="ACP2" i="8"/>
  <c r="ACO2" i="8"/>
  <c r="ACN2" i="8"/>
  <c r="ACM2" i="8"/>
  <c r="ACL2" i="8"/>
  <c r="ACK2" i="8"/>
  <c r="ACJ2" i="8"/>
  <c r="ACI2" i="8"/>
  <c r="ACH2" i="8"/>
  <c r="ACG2" i="8"/>
  <c r="ACF2" i="8"/>
  <c r="ACE2" i="8"/>
  <c r="ACD2" i="8"/>
  <c r="ACC2" i="8"/>
  <c r="ACB2" i="8"/>
  <c r="ACA2" i="8"/>
  <c r="ABZ2" i="8"/>
  <c r="ABY2" i="8"/>
  <c r="ABX2" i="8"/>
  <c r="ABW2" i="8"/>
  <c r="ABV2" i="8"/>
  <c r="ABU2" i="8"/>
  <c r="ABT2" i="8"/>
  <c r="ABS2" i="8"/>
  <c r="ABR2" i="8"/>
  <c r="ABQ2" i="8"/>
  <c r="ABP2" i="8"/>
  <c r="ABO2" i="8"/>
  <c r="ABN2" i="8"/>
  <c r="ABM2" i="8"/>
  <c r="ABL2" i="8"/>
  <c r="ABK2" i="8"/>
  <c r="ABJ2" i="8"/>
  <c r="ABI2" i="8"/>
  <c r="ABH2" i="8"/>
  <c r="ABG2" i="8"/>
  <c r="ABF2" i="8"/>
  <c r="ABE2" i="8"/>
  <c r="AAF2" i="8"/>
  <c r="AAE2" i="8"/>
  <c r="AAD2" i="8"/>
  <c r="AAC2" i="8"/>
  <c r="AAB2" i="8"/>
  <c r="AAA2" i="8"/>
  <c r="ZZ2" i="8"/>
  <c r="ZY2" i="8"/>
  <c r="ZX2" i="8"/>
  <c r="ZW2" i="8"/>
  <c r="ZV2" i="8"/>
  <c r="ZU2" i="8"/>
  <c r="ZT2" i="8"/>
  <c r="ZS2" i="8"/>
  <c r="ZR2" i="8"/>
  <c r="ZQ2" i="8"/>
  <c r="ZP2" i="8"/>
  <c r="ZO2" i="8"/>
  <c r="ZN2" i="8"/>
  <c r="ZM2" i="8"/>
  <c r="ZL2" i="8"/>
  <c r="ZK2" i="8"/>
  <c r="ZJ2" i="8"/>
  <c r="ZI2" i="8"/>
  <c r="ZH2" i="8"/>
  <c r="ZG2" i="8"/>
  <c r="ZF2" i="8"/>
  <c r="ZE2" i="8"/>
  <c r="ZD2" i="8"/>
  <c r="ZC2" i="8"/>
  <c r="ZB2" i="8"/>
  <c r="ZA2" i="8"/>
  <c r="YZ2" i="8"/>
  <c r="YY2" i="8"/>
  <c r="YX2" i="8"/>
  <c r="YW2" i="8"/>
  <c r="YV2" i="8"/>
  <c r="YU2" i="8"/>
  <c r="YT2" i="8"/>
  <c r="YS2" i="8"/>
  <c r="YR2" i="8"/>
  <c r="YQ2" i="8"/>
  <c r="YP2" i="8"/>
  <c r="YO2" i="8"/>
  <c r="YN2" i="8"/>
  <c r="YM2" i="8"/>
  <c r="YL2" i="8"/>
  <c r="YK2" i="8"/>
  <c r="YJ2" i="8"/>
  <c r="YI2" i="8"/>
  <c r="ABD2" i="8"/>
  <c r="ABC2" i="8"/>
  <c r="ABB2" i="8"/>
  <c r="ABA2" i="8"/>
  <c r="AAZ2" i="8"/>
  <c r="AAY2" i="8"/>
  <c r="AAX2" i="8"/>
  <c r="AAW2" i="8"/>
  <c r="AAV2" i="8"/>
  <c r="AAU2" i="8"/>
  <c r="AAT2" i="8"/>
  <c r="AAS2" i="8"/>
  <c r="AAR2" i="8"/>
  <c r="AAQ2" i="8"/>
  <c r="AAP2" i="8"/>
  <c r="AAO2" i="8"/>
  <c r="AAN2" i="8"/>
  <c r="AAM2" i="8"/>
  <c r="AAL2" i="8"/>
  <c r="AAK2" i="8"/>
  <c r="AAJ2" i="8"/>
  <c r="AAI2" i="8"/>
  <c r="AAH2" i="8"/>
  <c r="AAG2" i="8"/>
  <c r="YH2" i="8"/>
  <c r="YG2" i="8"/>
  <c r="YE2" i="8"/>
  <c r="YF2" i="8"/>
  <c r="YD2" i="8"/>
  <c r="YC2" i="8"/>
  <c r="YB2" i="8"/>
  <c r="YA2" i="8"/>
  <c r="XZ2" i="8"/>
  <c r="XY2" i="8"/>
  <c r="XX2" i="8"/>
  <c r="XW2" i="8"/>
  <c r="XV2" i="8"/>
  <c r="XU2" i="8"/>
  <c r="XT2" i="8"/>
  <c r="XS2" i="8"/>
  <c r="XR2" i="8"/>
  <c r="XQ2" i="8"/>
  <c r="XP2" i="8"/>
  <c r="XO2" i="8"/>
  <c r="XN2" i="8"/>
  <c r="XM2" i="8"/>
  <c r="XL2" i="8"/>
  <c r="XK2" i="8"/>
  <c r="XJ2" i="8"/>
  <c r="XI2" i="8"/>
  <c r="XH2" i="8"/>
  <c r="XG2" i="8"/>
  <c r="XF2" i="8"/>
  <c r="XE2" i="8"/>
  <c r="XD2" i="8"/>
  <c r="XC2" i="8"/>
  <c r="XB2" i="8"/>
  <c r="XA2" i="8"/>
  <c r="WZ2" i="8"/>
  <c r="WY2" i="8"/>
  <c r="WX2" i="8"/>
  <c r="WW2" i="8"/>
  <c r="WV2" i="8"/>
  <c r="WU2" i="8"/>
  <c r="WJ2" i="8"/>
  <c r="WI2" i="8"/>
  <c r="WH2" i="8"/>
  <c r="WG2" i="8"/>
  <c r="WF2" i="8"/>
  <c r="WE2" i="8"/>
  <c r="WD2" i="8"/>
  <c r="WC2" i="8"/>
  <c r="WB2" i="8"/>
  <c r="WA2" i="8"/>
  <c r="VZ2" i="8"/>
  <c r="VY2" i="8"/>
  <c r="VX2" i="8"/>
  <c r="VW2" i="8"/>
  <c r="VV2" i="8"/>
  <c r="VU2" i="8"/>
  <c r="VT2" i="8"/>
  <c r="VS2" i="8"/>
  <c r="VR2" i="8"/>
  <c r="VQ2" i="8"/>
  <c r="VP2" i="8"/>
  <c r="VO2" i="8"/>
  <c r="VN2" i="8"/>
  <c r="VM2" i="8"/>
  <c r="VL2" i="8"/>
  <c r="VK2" i="8"/>
  <c r="VJ2" i="8"/>
  <c r="VI2" i="8"/>
  <c r="VH2" i="8"/>
  <c r="VG2" i="8"/>
  <c r="VF2" i="8"/>
  <c r="VE2" i="8"/>
  <c r="VD2" i="8"/>
  <c r="VC2" i="8"/>
  <c r="VB2" i="8"/>
  <c r="VA2" i="8"/>
  <c r="UZ2" i="8"/>
  <c r="UY2" i="8"/>
  <c r="UX2" i="8"/>
  <c r="UW2" i="8"/>
  <c r="UV2" i="8"/>
  <c r="UU2" i="8"/>
  <c r="UT2" i="8"/>
  <c r="US2" i="8"/>
  <c r="UR2" i="8"/>
  <c r="UQ2" i="8"/>
  <c r="UP2" i="8"/>
  <c r="UO2" i="8"/>
  <c r="UN2" i="8"/>
  <c r="UM2" i="8"/>
  <c r="UL2" i="8"/>
  <c r="UK2" i="8"/>
  <c r="UJ2" i="8"/>
  <c r="UI2" i="8"/>
  <c r="UH2" i="8"/>
  <c r="UG2" i="8"/>
  <c r="UF2" i="8"/>
  <c r="UE2" i="8"/>
  <c r="UD2" i="8"/>
  <c r="UC2" i="8"/>
  <c r="UB2" i="8"/>
  <c r="UA2" i="8"/>
  <c r="TZ2" i="8"/>
  <c r="TY2" i="8"/>
  <c r="TX2" i="8"/>
  <c r="TW2" i="8"/>
  <c r="TV2" i="8"/>
  <c r="TU2" i="8"/>
  <c r="TT2" i="8"/>
  <c r="TS2" i="8"/>
  <c r="TR2" i="8"/>
  <c r="TQ2" i="8"/>
  <c r="TP2" i="8"/>
  <c r="TO2" i="8"/>
  <c r="TN2" i="8"/>
  <c r="TM2" i="8"/>
  <c r="TL2" i="8"/>
  <c r="TK2" i="8"/>
  <c r="TJ2" i="8"/>
  <c r="TI2" i="8"/>
  <c r="TH2" i="8"/>
  <c r="TG2" i="8"/>
  <c r="TF2" i="8"/>
  <c r="TE2" i="8"/>
  <c r="TD2" i="8"/>
  <c r="TC2" i="8"/>
  <c r="TB2" i="8"/>
  <c r="TA2" i="8"/>
  <c r="SZ2" i="8"/>
  <c r="SY2" i="8"/>
  <c r="SX2" i="8"/>
  <c r="SW2" i="8"/>
  <c r="SV2" i="8"/>
  <c r="SU2" i="8"/>
  <c r="ST2" i="8"/>
  <c r="SS2" i="8"/>
  <c r="SR2" i="8"/>
  <c r="SQ2" i="8"/>
  <c r="SP2" i="8"/>
  <c r="SO2" i="8"/>
  <c r="SN2" i="8"/>
  <c r="SM2" i="8"/>
  <c r="SL2" i="8"/>
  <c r="SK2" i="8"/>
  <c r="SJ2" i="8"/>
  <c r="SI2" i="8"/>
  <c r="SH2" i="8"/>
  <c r="SG2" i="8"/>
  <c r="SF2" i="8"/>
  <c r="SE2" i="8"/>
  <c r="SD2" i="8"/>
  <c r="SC2" i="8"/>
  <c r="SB2" i="8"/>
  <c r="SA2" i="8"/>
  <c r="RZ2" i="8"/>
  <c r="RY2" i="8"/>
  <c r="RX2" i="8"/>
  <c r="RW2" i="8"/>
  <c r="RV2" i="8"/>
  <c r="RU2" i="8"/>
  <c r="RT2" i="8"/>
  <c r="RS2" i="8"/>
  <c r="RR2" i="8"/>
  <c r="RQ2" i="8"/>
  <c r="RP2" i="8"/>
  <c r="RO2" i="8"/>
  <c r="RN2" i="8"/>
  <c r="RM2" i="8"/>
  <c r="RL2" i="8"/>
  <c r="RK2" i="8"/>
  <c r="RJ2" i="8"/>
  <c r="RI2" i="8"/>
  <c r="RH2" i="8"/>
  <c r="RG2" i="8"/>
  <c r="RF2" i="8"/>
  <c r="RE2" i="8"/>
  <c r="RD2" i="8"/>
  <c r="RC2" i="8"/>
  <c r="RB2" i="8"/>
  <c r="RA2" i="8"/>
  <c r="QZ2" i="8"/>
  <c r="QY2" i="8"/>
  <c r="QX2" i="8"/>
  <c r="QW2" i="8"/>
  <c r="QV2" i="8"/>
  <c r="QU2" i="8"/>
  <c r="QT2" i="8"/>
  <c r="QS2" i="8"/>
  <c r="QR2" i="8"/>
  <c r="QQ2" i="8"/>
  <c r="QP2" i="8"/>
  <c r="QO2" i="8"/>
  <c r="QN2" i="8"/>
  <c r="QM2" i="8"/>
  <c r="QL2" i="8"/>
  <c r="QK2" i="8"/>
  <c r="QJ2" i="8"/>
  <c r="QI2" i="8"/>
  <c r="QH2" i="8"/>
  <c r="QG2" i="8"/>
  <c r="QF2" i="8"/>
  <c r="QE2" i="8"/>
  <c r="QD2" i="8"/>
  <c r="QC2" i="8"/>
  <c r="QB2" i="8"/>
  <c r="QA2" i="8"/>
  <c r="PZ2" i="8"/>
  <c r="PY2" i="8"/>
  <c r="PX2" i="8"/>
  <c r="PW2" i="8"/>
  <c r="PV2" i="8"/>
  <c r="PU2" i="8"/>
  <c r="PT2" i="8"/>
  <c r="PS2" i="8"/>
  <c r="PR2" i="8"/>
  <c r="PQ2" i="8"/>
  <c r="PP2" i="8"/>
  <c r="PO2" i="8"/>
  <c r="PN2" i="8"/>
  <c r="PM2" i="8"/>
  <c r="PL2" i="8"/>
  <c r="PK2" i="8"/>
  <c r="PJ2" i="8"/>
  <c r="PI2" i="8"/>
  <c r="PH2" i="8"/>
  <c r="PG2" i="8"/>
  <c r="PF2" i="8"/>
  <c r="PE2" i="8"/>
  <c r="PD2" i="8"/>
  <c r="PC2" i="8"/>
  <c r="PB2" i="8"/>
  <c r="PA2" i="8"/>
  <c r="OZ2" i="8"/>
  <c r="OY2" i="8"/>
  <c r="OX2" i="8"/>
  <c r="OW2" i="8"/>
  <c r="OV2" i="8"/>
  <c r="OU2" i="8"/>
  <c r="OT2" i="8"/>
  <c r="OS2" i="8"/>
  <c r="OQ2" i="8"/>
  <c r="OR2" i="8"/>
  <c r="OP2" i="8"/>
  <c r="OO2" i="8"/>
  <c r="ON2" i="8"/>
  <c r="OM2" i="8"/>
  <c r="OL2" i="8"/>
  <c r="OK2" i="8"/>
  <c r="OJ2" i="8"/>
  <c r="OI2" i="8"/>
  <c r="OH2" i="8"/>
  <c r="OG2" i="8"/>
  <c r="OF2" i="8"/>
  <c r="OE2" i="8"/>
  <c r="OD2" i="8"/>
  <c r="OC2" i="8"/>
  <c r="OB2" i="8"/>
  <c r="OA2" i="8"/>
  <c r="NZ2" i="8"/>
  <c r="NY2" i="8"/>
  <c r="NX2" i="8"/>
  <c r="NW2" i="8"/>
  <c r="NV2" i="8"/>
  <c r="NU2" i="8"/>
  <c r="NT2" i="8"/>
  <c r="NS2" i="8"/>
  <c r="NR2" i="8"/>
  <c r="NQ2" i="8"/>
  <c r="NP2" i="8"/>
  <c r="NO2" i="8"/>
  <c r="NN2" i="8"/>
  <c r="NM2" i="8"/>
  <c r="NL2" i="8"/>
  <c r="NK2" i="8"/>
  <c r="NJ2" i="8"/>
  <c r="NI2" i="8"/>
  <c r="NH2" i="8"/>
  <c r="NG2" i="8"/>
  <c r="NF2" i="8"/>
  <c r="NE2" i="8"/>
  <c r="ND2" i="8"/>
  <c r="NC2" i="8"/>
  <c r="NB2" i="8"/>
  <c r="NA2" i="8"/>
  <c r="MZ2" i="8"/>
  <c r="MY2" i="8"/>
  <c r="MX2" i="8"/>
  <c r="MW2" i="8"/>
  <c r="MV2" i="8"/>
  <c r="MU2" i="8"/>
  <c r="MT2" i="8"/>
  <c r="MS2" i="8"/>
  <c r="MR2" i="8"/>
  <c r="MQ2" i="8"/>
  <c r="MP2" i="8"/>
  <c r="MO2" i="8"/>
  <c r="MN2" i="8"/>
  <c r="MM2" i="8"/>
  <c r="ML2" i="8"/>
  <c r="MK2" i="8"/>
  <c r="MJ2" i="8"/>
  <c r="MI2" i="8"/>
  <c r="MH2" i="8"/>
  <c r="MG2" i="8"/>
  <c r="MF2" i="8"/>
  <c r="ME2" i="8"/>
  <c r="MD2" i="8"/>
  <c r="MC2" i="8"/>
  <c r="MB2" i="8"/>
  <c r="MA2" i="8"/>
  <c r="LZ2" i="8"/>
  <c r="LY2" i="8"/>
  <c r="LX2" i="8"/>
  <c r="LW2" i="8"/>
  <c r="LV2" i="8"/>
  <c r="LU2" i="8"/>
  <c r="LT2" i="8"/>
  <c r="LS2" i="8"/>
  <c r="LR2" i="8"/>
  <c r="LQ2" i="8"/>
  <c r="LP2" i="8"/>
  <c r="LO2" i="8"/>
  <c r="LN2" i="8"/>
  <c r="LM2" i="8"/>
  <c r="LL2" i="8"/>
  <c r="LK2" i="8"/>
  <c r="LJ2" i="8"/>
  <c r="LI2" i="8"/>
  <c r="LH2" i="8"/>
  <c r="LG2" i="8"/>
  <c r="LF2" i="8"/>
  <c r="LE2" i="8"/>
  <c r="LD2" i="8"/>
  <c r="LC2" i="8"/>
  <c r="LB2" i="8"/>
  <c r="LA2" i="8"/>
  <c r="KZ2" i="8"/>
  <c r="KY2" i="8"/>
  <c r="KX2" i="8"/>
  <c r="KW2" i="8"/>
  <c r="KV2" i="8"/>
  <c r="KU2" i="8"/>
  <c r="KT2" i="8"/>
  <c r="KS2" i="8"/>
  <c r="KR2" i="8"/>
  <c r="KQ2" i="8"/>
  <c r="KP2" i="8"/>
  <c r="KO2" i="8"/>
  <c r="KN2" i="8"/>
  <c r="KM2" i="8"/>
  <c r="KL2" i="8"/>
  <c r="KK2" i="8"/>
  <c r="KJ2" i="8"/>
  <c r="KI2" i="8"/>
  <c r="KH2" i="8"/>
  <c r="KG2" i="8"/>
  <c r="KF2" i="8"/>
  <c r="KE2" i="8"/>
  <c r="KD2" i="8"/>
  <c r="KC2" i="8"/>
  <c r="KB2" i="8"/>
  <c r="KA2" i="8"/>
  <c r="JZ2" i="8"/>
  <c r="JY2" i="8"/>
  <c r="JX2" i="8"/>
  <c r="JW2" i="8"/>
  <c r="JV2" i="8"/>
  <c r="JU2" i="8"/>
  <c r="JT2" i="8"/>
  <c r="JS2" i="8"/>
  <c r="JR2" i="8"/>
  <c r="JQ2" i="8"/>
  <c r="JP2" i="8"/>
  <c r="JO2" i="8"/>
  <c r="JN2" i="8"/>
  <c r="JM2" i="8"/>
  <c r="JL2" i="8"/>
  <c r="JK2" i="8"/>
  <c r="JJ2" i="8"/>
  <c r="JI2" i="8"/>
  <c r="JH2" i="8"/>
  <c r="JG2" i="8"/>
  <c r="JF2" i="8"/>
  <c r="JE2" i="8"/>
  <c r="JD2" i="8"/>
  <c r="JC2" i="8"/>
  <c r="JB2" i="8"/>
  <c r="JA2" i="8"/>
  <c r="IZ2" i="8"/>
  <c r="IY2" i="8"/>
  <c r="IX2" i="8"/>
  <c r="IW2" i="8"/>
  <c r="IV2" i="8"/>
  <c r="IU2" i="8"/>
  <c r="IT2" i="8"/>
  <c r="IS2" i="8"/>
  <c r="IR2" i="8"/>
  <c r="IQ2" i="8"/>
  <c r="IP2" i="8"/>
  <c r="IO2" i="8"/>
  <c r="IN2" i="8"/>
  <c r="IM2" i="8"/>
  <c r="IK2" i="8"/>
  <c r="IL2" i="8"/>
  <c r="IJ2" i="8"/>
  <c r="II2" i="8"/>
  <c r="IH2" i="8"/>
  <c r="IG2" i="8"/>
  <c r="IF2" i="8"/>
  <c r="IE2" i="8"/>
  <c r="ID2" i="8"/>
  <c r="IC2" i="8"/>
  <c r="IB2" i="8"/>
  <c r="IA2" i="8"/>
  <c r="HZ2" i="8"/>
  <c r="HY2" i="8"/>
  <c r="HX2" i="8"/>
  <c r="HW2" i="8"/>
  <c r="HV2" i="8"/>
  <c r="HU2" i="8"/>
  <c r="HT2" i="8"/>
  <c r="HS2" i="8"/>
  <c r="HR2" i="8"/>
  <c r="HQ2" i="8"/>
  <c r="HP2" i="8"/>
  <c r="HO2" i="8"/>
  <c r="HN2" i="8"/>
  <c r="HM2" i="8"/>
  <c r="HL2" i="8"/>
  <c r="HI2" i="8"/>
  <c r="HJ2" i="8"/>
  <c r="HK2" i="8"/>
  <c r="HH2" i="8"/>
  <c r="HG2" i="8"/>
  <c r="HF2" i="8"/>
  <c r="HE2" i="8"/>
  <c r="HC2" i="8"/>
  <c r="HD2" i="8"/>
  <c r="HB2" i="8"/>
  <c r="HA2" i="8"/>
  <c r="GZ2" i="8"/>
  <c r="GY2" i="8"/>
  <c r="GX2" i="8"/>
  <c r="GW2" i="8"/>
  <c r="GU2" i="8"/>
  <c r="GV2" i="8"/>
  <c r="GT2" i="8"/>
  <c r="GS2" i="8"/>
  <c r="GR2" i="8"/>
  <c r="GQ2" i="8"/>
  <c r="GP2" i="8"/>
  <c r="GO2" i="8"/>
  <c r="GN2" i="8"/>
  <c r="GM2" i="8"/>
  <c r="GL2" i="8"/>
  <c r="GK2" i="8"/>
  <c r="GJ2" i="8"/>
  <c r="GI2" i="8"/>
  <c r="GH2" i="8"/>
  <c r="GG2" i="8"/>
  <c r="GF2" i="8"/>
  <c r="GC2" i="8"/>
  <c r="GD2" i="8"/>
  <c r="GE2" i="8"/>
  <c r="GB2" i="8"/>
  <c r="GA2" i="8"/>
  <c r="FX2" i="8"/>
  <c r="FY2" i="8"/>
  <c r="FZ2" i="8"/>
  <c r="FW2" i="8"/>
  <c r="FV2" i="8"/>
  <c r="FU2" i="8"/>
  <c r="FT2" i="8"/>
  <c r="FS2" i="8"/>
  <c r="FR2" i="8"/>
  <c r="FQ2" i="8"/>
  <c r="FP2" i="8"/>
  <c r="FO2" i="8"/>
  <c r="FN2" i="8"/>
  <c r="FM2" i="8"/>
  <c r="FK2" i="8"/>
  <c r="FL2" i="8"/>
  <c r="FJ2" i="8"/>
  <c r="FI2" i="8"/>
  <c r="FH2" i="8"/>
  <c r="FG2" i="8"/>
  <c r="FF2" i="8"/>
  <c r="FE2" i="8"/>
  <c r="FD2" i="8"/>
  <c r="FC2" i="8"/>
  <c r="FB2" i="8"/>
  <c r="FA2" i="8"/>
  <c r="EZ2" i="8"/>
  <c r="EY2" i="8"/>
  <c r="EX2" i="8"/>
  <c r="EW2" i="8"/>
  <c r="EV2" i="8"/>
  <c r="EU2" i="8"/>
  <c r="ET2" i="8"/>
  <c r="ES2" i="8"/>
  <c r="ER2" i="8"/>
  <c r="EQ2" i="8"/>
  <c r="EP2" i="8"/>
  <c r="EO2" i="8"/>
  <c r="EN2" i="8"/>
  <c r="EM2" i="8"/>
  <c r="EL2" i="8"/>
  <c r="EK2" i="8"/>
  <c r="EJ2" i="8"/>
  <c r="EI2" i="8"/>
  <c r="EH2" i="8"/>
  <c r="EG2" i="8"/>
  <c r="EF2" i="8"/>
  <c r="EE2" i="8"/>
  <c r="ED2" i="8"/>
  <c r="EC2" i="8"/>
  <c r="EB2" i="8"/>
  <c r="EA2" i="8"/>
  <c r="DZ2" i="8"/>
  <c r="DY2" i="8"/>
  <c r="DX2" i="8"/>
  <c r="DW2" i="8"/>
  <c r="DU2" i="8"/>
  <c r="DV2" i="8"/>
  <c r="DQ2" i="8"/>
  <c r="DR2" i="8"/>
  <c r="DS2" i="8"/>
  <c r="DT2" i="8"/>
  <c r="DP2" i="8"/>
  <c r="DO2" i="8"/>
  <c r="DN2" i="8"/>
  <c r="DM2" i="8"/>
  <c r="DL2" i="8"/>
  <c r="DK2" i="8"/>
  <c r="DJ2" i="8"/>
  <c r="DI2" i="8"/>
  <c r="DH2" i="8"/>
  <c r="DG2" i="8"/>
  <c r="DF2" i="8"/>
  <c r="DE2" i="8"/>
  <c r="DD2" i="8"/>
  <c r="DC2" i="8"/>
  <c r="DB2" i="8"/>
  <c r="DA2" i="8"/>
  <c r="CZ2" i="8"/>
  <c r="CY2" i="8"/>
  <c r="CX2" i="8"/>
  <c r="CW2" i="8"/>
  <c r="CV2" i="8"/>
  <c r="CU2" i="8"/>
  <c r="CT2" i="8"/>
  <c r="CS2" i="8"/>
  <c r="CR2" i="8"/>
  <c r="CQ2" i="8"/>
  <c r="CP2" i="8"/>
  <c r="CO2" i="8"/>
  <c r="CN2" i="8"/>
  <c r="CM2" i="8"/>
  <c r="CL2" i="8"/>
  <c r="CK2" i="8"/>
  <c r="CJ2" i="8"/>
  <c r="CI2" i="8"/>
  <c r="CH2" i="8"/>
  <c r="CG2" i="8"/>
  <c r="CF2" i="8"/>
  <c r="CE2" i="8"/>
  <c r="CD2" i="8"/>
  <c r="CC2" i="8"/>
  <c r="CB2" i="8"/>
  <c r="CA2" i="8"/>
  <c r="BZ2" i="8"/>
  <c r="BY2" i="8"/>
  <c r="BX2" i="8"/>
  <c r="BW2" i="8"/>
  <c r="BV2" i="8"/>
  <c r="BU2" i="8"/>
  <c r="BT2" i="8"/>
  <c r="BS2" i="8"/>
  <c r="BR2" i="8"/>
  <c r="BQ2" i="8"/>
  <c r="BP2" i="8"/>
  <c r="BO2" i="8"/>
  <c r="BN2" i="8"/>
  <c r="BM2" i="8"/>
  <c r="BL2" i="8"/>
  <c r="BK2" i="8"/>
  <c r="BJ2" i="8"/>
  <c r="BI2" i="8"/>
  <c r="BH2" i="8"/>
  <c r="BG2" i="8"/>
  <c r="BF2" i="8"/>
  <c r="BE2" i="8"/>
  <c r="BD2" i="8"/>
  <c r="BC2" i="8"/>
  <c r="BB2" i="8"/>
  <c r="BA2" i="8"/>
  <c r="AZ2" i="8"/>
  <c r="AY2" i="8"/>
  <c r="AX2" i="8"/>
  <c r="AW2" i="8"/>
  <c r="AV2" i="8"/>
  <c r="AU2" i="8"/>
  <c r="AT2" i="8"/>
  <c r="AS2" i="8"/>
  <c r="AR2" i="8"/>
  <c r="AQ2" i="8"/>
  <c r="AP2" i="8"/>
  <c r="AO2" i="8"/>
  <c r="AN2" i="8"/>
  <c r="AM2" i="8"/>
  <c r="AL2" i="8"/>
  <c r="AK2" i="8"/>
  <c r="AJ2" i="8"/>
  <c r="AI2" i="8"/>
  <c r="AH2" i="8"/>
  <c r="AG2" i="8"/>
  <c r="AF2" i="8"/>
  <c r="AE2" i="8"/>
  <c r="AD2" i="8"/>
  <c r="AC2" i="8"/>
  <c r="AB2" i="8"/>
  <c r="AA2" i="8"/>
  <c r="Z2" i="8"/>
  <c r="Y2" i="8"/>
  <c r="X2" i="8"/>
  <c r="W2" i="8"/>
  <c r="V2" i="8"/>
  <c r="U2" i="8"/>
  <c r="T2" i="8"/>
  <c r="S2" i="8"/>
  <c r="R2" i="8"/>
  <c r="Q2" i="8"/>
  <c r="P2" i="8"/>
  <c r="O2" i="8"/>
  <c r="N2" i="8"/>
  <c r="M2" i="8"/>
  <c r="L2" i="8"/>
  <c r="K2" i="8"/>
  <c r="J2" i="8"/>
  <c r="I2" i="8"/>
  <c r="H2" i="8"/>
  <c r="G2" i="8"/>
  <c r="F2" i="8"/>
  <c r="E2" i="8"/>
  <c r="D2" i="8"/>
  <c r="C2" i="8"/>
  <c r="B2" i="8"/>
  <c r="A2" i="8"/>
  <c r="DV2" i="7"/>
  <c r="DS2" i="7"/>
  <c r="DQ2" i="7"/>
  <c r="DP2" i="7"/>
  <c r="DO2" i="7"/>
  <c r="DN2" i="7"/>
  <c r="DM2" i="7"/>
  <c r="DL2" i="7"/>
  <c r="DK2" i="7"/>
  <c r="DJ2" i="7"/>
  <c r="DI2" i="7"/>
  <c r="DH2" i="7"/>
  <c r="DG2" i="7"/>
  <c r="DF2" i="7"/>
  <c r="DU2" i="7"/>
  <c r="DD2" i="7"/>
  <c r="DC2" i="7"/>
  <c r="DB2" i="7"/>
  <c r="DA2" i="7"/>
  <c r="CU2" i="7"/>
  <c r="CT2" i="7"/>
  <c r="CS2" i="7"/>
  <c r="CR2" i="7"/>
  <c r="CQ2" i="7"/>
  <c r="CO2" i="7"/>
  <c r="CN2" i="7"/>
  <c r="CM2" i="7"/>
  <c r="CL2" i="7"/>
  <c r="CK2" i="7"/>
  <c r="CJ2" i="7"/>
  <c r="CG2" i="7"/>
  <c r="CF2" i="7"/>
  <c r="CE2" i="7"/>
  <c r="CC2" i="7"/>
  <c r="BZ2" i="7"/>
  <c r="BX2" i="7"/>
  <c r="AS2" i="7"/>
  <c r="AT2" i="7"/>
  <c r="AU2" i="7"/>
  <c r="AV2" i="7"/>
  <c r="AW2" i="7"/>
  <c r="AX2" i="7"/>
  <c r="AY2" i="7"/>
  <c r="AK2" i="7"/>
  <c r="AL2" i="7"/>
  <c r="AM2" i="7"/>
  <c r="AN2" i="7"/>
  <c r="AO2" i="7"/>
  <c r="AP2" i="7"/>
  <c r="AQ2" i="7"/>
  <c r="AH2" i="7"/>
  <c r="AI2" i="7"/>
  <c r="AF2" i="7"/>
  <c r="AG2" i="7"/>
  <c r="AC2" i="7"/>
  <c r="AD2" i="7"/>
  <c r="AA2" i="7"/>
  <c r="AB2" i="7"/>
  <c r="X2" i="7"/>
  <c r="Y2" i="7"/>
  <c r="V2" i="7"/>
  <c r="W2" i="7"/>
  <c r="S2" i="7"/>
  <c r="T2" i="7"/>
  <c r="Q2" i="7"/>
  <c r="R2" i="7"/>
  <c r="N2" i="7"/>
  <c r="O2" i="7"/>
  <c r="L2" i="7"/>
  <c r="M2" i="7"/>
  <c r="I2" i="7"/>
  <c r="J2" i="7"/>
  <c r="G2" i="7"/>
  <c r="H2" i="7"/>
  <c r="D2" i="7"/>
  <c r="C2" i="7"/>
  <c r="B2" i="7"/>
  <c r="A2" i="7"/>
  <c r="DK2" i="6" l="1"/>
  <c r="DH2" i="6"/>
  <c r="DB2" i="6"/>
  <c r="CQ2" i="6"/>
  <c r="BL2" i="6"/>
  <c r="BK2" i="6"/>
  <c r="AZ2" i="6"/>
  <c r="AY2" i="6"/>
  <c r="Y2" i="6"/>
  <c r="X2" i="6"/>
  <c r="F2" i="6"/>
  <c r="E2" i="6"/>
  <c r="D2" i="6"/>
  <c r="C2" i="6"/>
  <c r="B2" i="6"/>
  <c r="A2" i="6"/>
  <c r="B1" i="5" l="1"/>
  <c r="D132" i="3" l="1"/>
  <c r="F57" i="3"/>
  <c r="E57" i="3"/>
  <c r="F56" i="3"/>
  <c r="E56" i="3"/>
  <c r="F55" i="3"/>
  <c r="E55" i="3"/>
  <c r="F54" i="3"/>
  <c r="E54" i="3"/>
  <c r="F53" i="3"/>
  <c r="E53" i="3"/>
  <c r="I26" i="3"/>
  <c r="I25" i="3"/>
  <c r="I24" i="3"/>
  <c r="I23" i="3"/>
  <c r="I22" i="3"/>
  <c r="I21" i="3"/>
  <c r="I20" i="3"/>
  <c r="I19" i="3"/>
  <c r="I18" i="3"/>
  <c r="I17" i="3"/>
  <c r="I16" i="3"/>
  <c r="I15" i="3"/>
  <c r="I14" i="3"/>
  <c r="I13" i="3"/>
  <c r="I12" i="3"/>
  <c r="I11" i="3"/>
  <c r="I10" i="3"/>
  <c r="I9" i="3"/>
  <c r="I8" i="3"/>
  <c r="I7" i="3"/>
  <c r="I6" i="3"/>
  <c r="B372" i="5"/>
  <c r="B352" i="5"/>
  <c r="B329" i="5"/>
  <c r="B313" i="5"/>
  <c r="B271" i="5"/>
  <c r="B245" i="5"/>
  <c r="B224" i="5"/>
  <c r="B198" i="5"/>
  <c r="B161" i="5"/>
  <c r="B126" i="5"/>
  <c r="B99" i="5"/>
  <c r="B55" i="5"/>
  <c r="E213" i="1"/>
  <c r="DR2" i="7" s="1"/>
  <c r="F200" i="1"/>
  <c r="DE2" i="7" s="1"/>
  <c r="K183" i="1"/>
  <c r="CV2" i="7" s="1"/>
  <c r="K182" i="1"/>
  <c r="I179" i="1"/>
  <c r="K175" i="1"/>
  <c r="CH2" i="7" s="1"/>
  <c r="I170" i="1"/>
  <c r="H164" i="1"/>
  <c r="H163" i="1"/>
  <c r="H162" i="1"/>
  <c r="H161" i="1"/>
  <c r="H160" i="1"/>
  <c r="H165" i="1" s="1"/>
  <c r="I156" i="1"/>
  <c r="K149" i="1"/>
  <c r="AZ2" i="7" s="1"/>
  <c r="K148" i="1"/>
  <c r="AR2" i="7" s="1"/>
  <c r="K147" i="1"/>
  <c r="AJ2" i="7" s="1"/>
  <c r="K146" i="1"/>
  <c r="AE2" i="7" s="1"/>
  <c r="K145" i="1"/>
  <c r="Z2" i="7" s="1"/>
  <c r="K144" i="1"/>
  <c r="U2" i="7" s="1"/>
  <c r="K143" i="1"/>
  <c r="P2" i="7" s="1"/>
  <c r="K142" i="1"/>
  <c r="K2" i="7" s="1"/>
  <c r="I107" i="1"/>
  <c r="J81" i="1"/>
  <c r="CZ2" i="6" s="1"/>
  <c r="I76" i="1"/>
  <c r="J71" i="1"/>
  <c r="CP2" i="6" s="1"/>
  <c r="K70" i="1"/>
  <c r="G70" i="1"/>
  <c r="K69" i="1"/>
  <c r="G69" i="1"/>
  <c r="K68" i="1"/>
  <c r="G68" i="1"/>
  <c r="K67" i="1"/>
  <c r="G67" i="1"/>
  <c r="K66" i="1"/>
  <c r="BU2" i="6" s="1"/>
  <c r="G66" i="1"/>
  <c r="K65" i="1"/>
  <c r="BP2" i="6" s="1"/>
  <c r="G65" i="1"/>
  <c r="I62" i="1"/>
  <c r="J58" i="1"/>
  <c r="I51" i="1"/>
  <c r="J45" i="1"/>
  <c r="K44" i="1"/>
  <c r="H44" i="1"/>
  <c r="K43" i="1"/>
  <c r="H43" i="1"/>
  <c r="K42" i="1"/>
  <c r="H42" i="1"/>
  <c r="K41" i="1"/>
  <c r="H41" i="1"/>
  <c r="K40" i="1"/>
  <c r="H40" i="1"/>
  <c r="I37" i="1"/>
  <c r="J33" i="1"/>
  <c r="W2" i="6" s="1"/>
  <c r="J32" i="1"/>
  <c r="V2" i="6" s="1"/>
  <c r="K31" i="1"/>
  <c r="K30" i="1"/>
  <c r="K29" i="1"/>
  <c r="K28" i="1"/>
  <c r="H28" i="1"/>
  <c r="I25" i="1"/>
  <c r="B1" i="1"/>
  <c r="K184" i="1" l="1"/>
  <c r="CW2" i="7" s="1"/>
  <c r="CP2" i="7"/>
  <c r="G101" i="1"/>
  <c r="G98" i="1"/>
  <c r="DF2" i="6" s="1"/>
  <c r="G97" i="1"/>
  <c r="DE2" i="6" s="1"/>
  <c r="G93" i="1"/>
  <c r="BJ2" i="6"/>
  <c r="G91" i="1"/>
  <c r="AX2" i="6"/>
  <c r="F49" i="3"/>
  <c r="F48" i="3"/>
  <c r="K150" i="1"/>
  <c r="H30" i="1"/>
  <c r="H54" i="1"/>
  <c r="H56" i="1"/>
  <c r="DI2" i="6" l="1"/>
  <c r="F138" i="1"/>
  <c r="F2" i="7" s="1"/>
  <c r="G99" i="1"/>
  <c r="G102" i="1" s="1"/>
  <c r="F137" i="1"/>
  <c r="E2" i="7" s="1"/>
  <c r="DC2" i="6"/>
  <c r="F167" i="1"/>
  <c r="BA2" i="7"/>
  <c r="G94" i="1"/>
  <c r="DA2" i="6"/>
  <c r="I189" i="1"/>
  <c r="CZ2" i="7" s="1"/>
  <c r="DG2" i="6" l="1"/>
  <c r="E174" i="1"/>
  <c r="DJ2" i="6"/>
  <c r="E173" i="1"/>
  <c r="DD2" i="6"/>
  <c r="K174" i="1" l="1"/>
  <c r="CD2" i="7" s="1"/>
  <c r="CB2" i="7"/>
  <c r="K173" i="1"/>
  <c r="BY2" i="7"/>
  <c r="CA2" i="7" l="1"/>
  <c r="K176" i="1"/>
  <c r="CI2" i="7" l="1"/>
  <c r="F187" i="1"/>
  <c r="CX2" i="7" l="1"/>
  <c r="F189" i="1"/>
  <c r="D219" i="1" l="1"/>
  <c r="DT2" i="7" s="1"/>
  <c r="CY2" i="7"/>
</calcChain>
</file>

<file path=xl/sharedStrings.xml><?xml version="1.0" encoding="utf-8"?>
<sst xmlns="http://schemas.openxmlformats.org/spreadsheetml/2006/main" count="2537" uniqueCount="1536">
  <si>
    <t>団体名</t>
    <rPh sb="0" eb="2">
      <t>ダンタイ</t>
    </rPh>
    <rPh sb="2" eb="3">
      <t>メイ</t>
    </rPh>
    <phoneticPr fontId="1"/>
  </si>
  <si>
    <t>申請者種別</t>
    <rPh sb="0" eb="3">
      <t>シンセイシャ</t>
    </rPh>
    <rPh sb="3" eb="5">
      <t>シュベツ</t>
    </rPh>
    <phoneticPr fontId="1"/>
  </si>
  <si>
    <t>単位</t>
    <rPh sb="0" eb="2">
      <t>タンイ</t>
    </rPh>
    <phoneticPr fontId="1"/>
  </si>
  <si>
    <t>総事業費</t>
    <rPh sb="0" eb="4">
      <t>ソウジギョウヒ</t>
    </rPh>
    <phoneticPr fontId="1"/>
  </si>
  <si>
    <t>補助対象経費支出予定額</t>
    <rPh sb="0" eb="2">
      <t>ホジョ</t>
    </rPh>
    <rPh sb="2" eb="4">
      <t>タイショウ</t>
    </rPh>
    <rPh sb="4" eb="6">
      <t>ケイヒ</t>
    </rPh>
    <rPh sb="6" eb="8">
      <t>シシュツ</t>
    </rPh>
    <rPh sb="8" eb="10">
      <t>ヨテイ</t>
    </rPh>
    <rPh sb="10" eb="11">
      <t>ガク</t>
    </rPh>
    <phoneticPr fontId="1"/>
  </si>
  <si>
    <t>補助金所要額</t>
    <rPh sb="0" eb="3">
      <t>ホジョキン</t>
    </rPh>
    <rPh sb="3" eb="5">
      <t>ショヨウ</t>
    </rPh>
    <rPh sb="5" eb="6">
      <t>ガク</t>
    </rPh>
    <phoneticPr fontId="1"/>
  </si>
  <si>
    <t>補助金を考慮した自己負担額</t>
    <rPh sb="0" eb="3">
      <t>ホジョキン</t>
    </rPh>
    <rPh sb="4" eb="6">
      <t>コウリョ</t>
    </rPh>
    <rPh sb="8" eb="10">
      <t>ジコ</t>
    </rPh>
    <rPh sb="10" eb="12">
      <t>フタン</t>
    </rPh>
    <rPh sb="12" eb="13">
      <t>ガク</t>
    </rPh>
    <phoneticPr fontId="1"/>
  </si>
  <si>
    <t>年</t>
    <rPh sb="0" eb="1">
      <t>ネン</t>
    </rPh>
    <phoneticPr fontId="1"/>
  </si>
  <si>
    <t>エネルギー種別</t>
    <rPh sb="5" eb="7">
      <t>シュベツ</t>
    </rPh>
    <phoneticPr fontId="1"/>
  </si>
  <si>
    <t>導入前</t>
    <rPh sb="0" eb="2">
      <t>ドウニュウ</t>
    </rPh>
    <rPh sb="2" eb="3">
      <t>マエ</t>
    </rPh>
    <phoneticPr fontId="1"/>
  </si>
  <si>
    <t>導入後</t>
    <rPh sb="0" eb="2">
      <t>ドウニュウ</t>
    </rPh>
    <rPh sb="2" eb="3">
      <t>ゴ</t>
    </rPh>
    <phoneticPr fontId="1"/>
  </si>
  <si>
    <t>商用電力</t>
    <rPh sb="0" eb="2">
      <t>ショウヨウ</t>
    </rPh>
    <rPh sb="2" eb="4">
      <t>デンリョク</t>
    </rPh>
    <phoneticPr fontId="1"/>
  </si>
  <si>
    <t>都市ガス</t>
    <rPh sb="0" eb="2">
      <t>トシ</t>
    </rPh>
    <phoneticPr fontId="1"/>
  </si>
  <si>
    <t>LPG（重量ベース）</t>
    <rPh sb="4" eb="6">
      <t>ジュウリョウ</t>
    </rPh>
    <phoneticPr fontId="1"/>
  </si>
  <si>
    <t>LPG（体積ベース）</t>
    <rPh sb="4" eb="6">
      <t>タイセキ</t>
    </rPh>
    <phoneticPr fontId="1"/>
  </si>
  <si>
    <t>灯油</t>
    <rPh sb="0" eb="2">
      <t>トウユ</t>
    </rPh>
    <phoneticPr fontId="1"/>
  </si>
  <si>
    <t>A重油</t>
    <rPh sb="1" eb="3">
      <t>ジュウユ</t>
    </rPh>
    <phoneticPr fontId="1"/>
  </si>
  <si>
    <t>kWh/年</t>
    <rPh sb="4" eb="5">
      <t>ネン</t>
    </rPh>
    <phoneticPr fontId="1"/>
  </si>
  <si>
    <t>kg/年</t>
    <rPh sb="3" eb="4">
      <t>ネン</t>
    </rPh>
    <phoneticPr fontId="1"/>
  </si>
  <si>
    <t>L/年</t>
    <rPh sb="2" eb="3">
      <t>ネン</t>
    </rPh>
    <phoneticPr fontId="1"/>
  </si>
  <si>
    <t>選択して下さい</t>
  </si>
  <si>
    <t>（注）入力必須欄：</t>
    <rPh sb="1" eb="2">
      <t>チュウ</t>
    </rPh>
    <rPh sb="3" eb="5">
      <t>ニュウリョク</t>
    </rPh>
    <rPh sb="5" eb="7">
      <t>ヒッス</t>
    </rPh>
    <rPh sb="7" eb="8">
      <t>ラン</t>
    </rPh>
    <phoneticPr fontId="1"/>
  </si>
  <si>
    <t>（メタン発酵方式）</t>
    <rPh sb="4" eb="6">
      <t>ハッコウ</t>
    </rPh>
    <rPh sb="6" eb="8">
      <t>ホウシキ</t>
    </rPh>
    <phoneticPr fontId="1"/>
  </si>
  <si>
    <t>（メタン発酵方式以外）</t>
    <rPh sb="4" eb="6">
      <t>ハッコウ</t>
    </rPh>
    <rPh sb="6" eb="8">
      <t>ホウシキ</t>
    </rPh>
    <rPh sb="8" eb="10">
      <t>イガイ</t>
    </rPh>
    <phoneticPr fontId="1"/>
  </si>
  <si>
    <t>自動計算：</t>
    <rPh sb="0" eb="2">
      <t>ジドウ</t>
    </rPh>
    <rPh sb="2" eb="4">
      <t>ケイサン</t>
    </rPh>
    <phoneticPr fontId="2"/>
  </si>
  <si>
    <t>円/kWh</t>
    <rPh sb="0" eb="1">
      <t>エン</t>
    </rPh>
    <phoneticPr fontId="1"/>
  </si>
  <si>
    <t>円/kg</t>
    <rPh sb="0" eb="1">
      <t>エン</t>
    </rPh>
    <phoneticPr fontId="1"/>
  </si>
  <si>
    <t>円/L</t>
    <rPh sb="0" eb="1">
      <t>エン</t>
    </rPh>
    <phoneticPr fontId="1"/>
  </si>
  <si>
    <t>その他１（　　　　　）</t>
    <rPh sb="2" eb="3">
      <t>タ</t>
    </rPh>
    <phoneticPr fontId="1"/>
  </si>
  <si>
    <t>その他２（　　　　　）</t>
    <rPh sb="2" eb="3">
      <t>タ</t>
    </rPh>
    <phoneticPr fontId="1"/>
  </si>
  <si>
    <t>導入設備の概要</t>
    <rPh sb="0" eb="2">
      <t>ドウニュウ</t>
    </rPh>
    <rPh sb="2" eb="4">
      <t>セツビ</t>
    </rPh>
    <rPh sb="5" eb="7">
      <t>ガイヨウ</t>
    </rPh>
    <phoneticPr fontId="1"/>
  </si>
  <si>
    <t>年間設備利用率（％）</t>
    <rPh sb="0" eb="2">
      <t>ネンカン</t>
    </rPh>
    <rPh sb="2" eb="4">
      <t>セツビ</t>
    </rPh>
    <rPh sb="4" eb="6">
      <t>リヨウ</t>
    </rPh>
    <rPh sb="6" eb="7">
      <t>リツ</t>
    </rPh>
    <phoneticPr fontId="1"/>
  </si>
  <si>
    <t>設備名</t>
    <rPh sb="0" eb="2">
      <t>セツビ</t>
    </rPh>
    <rPh sb="2" eb="3">
      <t>メイ</t>
    </rPh>
    <phoneticPr fontId="1"/>
  </si>
  <si>
    <t>kWh</t>
    <phoneticPr fontId="2"/>
  </si>
  <si>
    <t>想定年間発電量（kWh/年）</t>
    <rPh sb="0" eb="4">
      <t>ソウテイネンカン</t>
    </rPh>
    <rPh sb="4" eb="7">
      <t>ハツデンリョウ</t>
    </rPh>
    <rPh sb="12" eb="13">
      <t>ネン</t>
    </rPh>
    <phoneticPr fontId="1"/>
  </si>
  <si>
    <t>kW</t>
    <phoneticPr fontId="2"/>
  </si>
  <si>
    <t>エネルギー単価</t>
    <rPh sb="5" eb="7">
      <t>タンカ</t>
    </rPh>
    <phoneticPr fontId="1"/>
  </si>
  <si>
    <t>エネルギー販売単価</t>
    <rPh sb="5" eb="7">
      <t>ハンバイ</t>
    </rPh>
    <rPh sb="7" eb="9">
      <t>タンカ</t>
    </rPh>
    <phoneticPr fontId="1"/>
  </si>
  <si>
    <t>余剰分の販売量</t>
    <rPh sb="0" eb="2">
      <t>ヨジョウ</t>
    </rPh>
    <rPh sb="2" eb="3">
      <t>ブン</t>
    </rPh>
    <rPh sb="4" eb="7">
      <t>ハンバイリョウ</t>
    </rPh>
    <phoneticPr fontId="1"/>
  </si>
  <si>
    <t>その他の販売量</t>
    <rPh sb="2" eb="3">
      <t>タ</t>
    </rPh>
    <rPh sb="4" eb="7">
      <t>ハンバイリョウ</t>
    </rPh>
    <phoneticPr fontId="1"/>
  </si>
  <si>
    <t>販売単価</t>
    <rPh sb="0" eb="2">
      <t>ハンバイ</t>
    </rPh>
    <rPh sb="2" eb="4">
      <t>タンカ</t>
    </rPh>
    <phoneticPr fontId="1"/>
  </si>
  <si>
    <t>kW</t>
    <phoneticPr fontId="2"/>
  </si>
  <si>
    <t>製造量</t>
    <rPh sb="0" eb="3">
      <t>セイゾウリョウ</t>
    </rPh>
    <phoneticPr fontId="1"/>
  </si>
  <si>
    <t>燃料調達費</t>
    <rPh sb="0" eb="2">
      <t>ネンリョウ</t>
    </rPh>
    <rPh sb="2" eb="4">
      <t>チョウタツ</t>
    </rPh>
    <phoneticPr fontId="1"/>
  </si>
  <si>
    <t>撤去費</t>
    <phoneticPr fontId="1"/>
  </si>
  <si>
    <t>その他費用</t>
    <phoneticPr fontId="1"/>
  </si>
  <si>
    <t>ランニングコストの項目</t>
    <rPh sb="9" eb="11">
      <t>コウモク</t>
    </rPh>
    <phoneticPr fontId="1"/>
  </si>
  <si>
    <t>数値</t>
    <rPh sb="0" eb="2">
      <t>スウチ</t>
    </rPh>
    <phoneticPr fontId="2"/>
  </si>
  <si>
    <t>a.太陽光発電</t>
    <rPh sb="2" eb="5">
      <t>タイヨウコウ</t>
    </rPh>
    <rPh sb="5" eb="7">
      <t>ハツデン</t>
    </rPh>
    <phoneticPr fontId="1"/>
  </si>
  <si>
    <t>b.風力発電</t>
    <rPh sb="2" eb="4">
      <t>フウリョク</t>
    </rPh>
    <rPh sb="4" eb="6">
      <t>ハツデン</t>
    </rPh>
    <phoneticPr fontId="1"/>
  </si>
  <si>
    <t>千円/年</t>
    <rPh sb="0" eb="1">
      <t>セン</t>
    </rPh>
    <rPh sb="1" eb="2">
      <t>エン</t>
    </rPh>
    <rPh sb="3" eb="4">
      <t>ネン</t>
    </rPh>
    <phoneticPr fontId="1"/>
  </si>
  <si>
    <t>　上：蓄電容量
　下：出力</t>
    <rPh sb="1" eb="2">
      <t>ウエ</t>
    </rPh>
    <rPh sb="3" eb="5">
      <t>チクデン</t>
    </rPh>
    <rPh sb="5" eb="7">
      <t>ヨウリョウ</t>
    </rPh>
    <rPh sb="9" eb="10">
      <t>シタ</t>
    </rPh>
    <rPh sb="11" eb="13">
      <t>シュツリョク</t>
    </rPh>
    <phoneticPr fontId="1"/>
  </si>
  <si>
    <t>基本料金削減額（千円/年）</t>
    <rPh sb="0" eb="2">
      <t>キホン</t>
    </rPh>
    <rPh sb="2" eb="4">
      <t>リョウキン</t>
    </rPh>
    <rPh sb="4" eb="7">
      <t>サクゲンガク</t>
    </rPh>
    <rPh sb="8" eb="9">
      <t>セン</t>
    </rPh>
    <rPh sb="9" eb="10">
      <t>エン</t>
    </rPh>
    <rPh sb="11" eb="12">
      <t>ネン</t>
    </rPh>
    <phoneticPr fontId="1"/>
  </si>
  <si>
    <t>エネルギー消費削減額（千円/年）</t>
    <rPh sb="5" eb="7">
      <t>ショウヒ</t>
    </rPh>
    <rPh sb="7" eb="9">
      <t>サクゲン</t>
    </rPh>
    <rPh sb="9" eb="10">
      <t>ガク</t>
    </rPh>
    <rPh sb="11" eb="12">
      <t>セン</t>
    </rPh>
    <rPh sb="12" eb="13">
      <t>エン</t>
    </rPh>
    <rPh sb="14" eb="15">
      <t>ネン</t>
    </rPh>
    <phoneticPr fontId="1"/>
  </si>
  <si>
    <t>その他の収入
（千円/年）</t>
    <rPh sb="2" eb="3">
      <t>ホカ</t>
    </rPh>
    <rPh sb="4" eb="6">
      <t>シュウニュウ</t>
    </rPh>
    <rPh sb="8" eb="10">
      <t>センエン</t>
    </rPh>
    <rPh sb="11" eb="12">
      <t>ネン</t>
    </rPh>
    <phoneticPr fontId="1"/>
  </si>
  <si>
    <t>千円</t>
    <rPh sb="0" eb="1">
      <t>セン</t>
    </rPh>
    <rPh sb="1" eb="2">
      <t>エン</t>
    </rPh>
    <phoneticPr fontId="1"/>
  </si>
  <si>
    <t>基本料金</t>
    <rPh sb="0" eb="2">
      <t>キホン</t>
    </rPh>
    <rPh sb="2" eb="4">
      <t>リョウキン</t>
    </rPh>
    <phoneticPr fontId="2"/>
  </si>
  <si>
    <t>LPG</t>
    <phoneticPr fontId="1"/>
  </si>
  <si>
    <t>選択</t>
  </si>
  <si>
    <t>（1）自家消費による収入相当額の算出</t>
    <rPh sb="3" eb="5">
      <t>ジカ</t>
    </rPh>
    <rPh sb="5" eb="6">
      <t>ケ</t>
    </rPh>
    <rPh sb="6" eb="7">
      <t>ヒ</t>
    </rPh>
    <rPh sb="10" eb="12">
      <t>シュウニュウ</t>
    </rPh>
    <rPh sb="12" eb="14">
      <t>ソウトウ</t>
    </rPh>
    <rPh sb="14" eb="15">
      <t>ガク</t>
    </rPh>
    <rPh sb="16" eb="18">
      <t>サンシュツ</t>
    </rPh>
    <phoneticPr fontId="1"/>
  </si>
  <si>
    <t>事業区分</t>
    <rPh sb="0" eb="2">
      <t>ジギョウ</t>
    </rPh>
    <rPh sb="2" eb="4">
      <t>クブン</t>
    </rPh>
    <phoneticPr fontId="1"/>
  </si>
  <si>
    <t>単年度収入合計（1）＋（2）＋（3）</t>
    <rPh sb="0" eb="3">
      <t>タンネンド</t>
    </rPh>
    <rPh sb="3" eb="7">
      <t>シュウニュウゴウケイ</t>
    </rPh>
    <phoneticPr fontId="2"/>
  </si>
  <si>
    <t>第１号</t>
    <rPh sb="0" eb="1">
      <t>ダイ</t>
    </rPh>
    <rPh sb="2" eb="3">
      <t>ゴウ</t>
    </rPh>
    <phoneticPr fontId="1"/>
  </si>
  <si>
    <t>太陽光発電</t>
  </si>
  <si>
    <t>風力発電</t>
  </si>
  <si>
    <t>太陽熱利用</t>
  </si>
  <si>
    <t>太陽熱利用</t>
    <phoneticPr fontId="1"/>
  </si>
  <si>
    <t>温度差エネルギー利用</t>
  </si>
  <si>
    <t>温度差エネルギー利用</t>
    <phoneticPr fontId="1"/>
  </si>
  <si>
    <t>第４号</t>
    <rPh sb="0" eb="1">
      <t>ダイ</t>
    </rPh>
    <rPh sb="2" eb="3">
      <t>ゴウ</t>
    </rPh>
    <phoneticPr fontId="1"/>
  </si>
  <si>
    <t>第６号</t>
    <rPh sb="0" eb="1">
      <t>ダイ</t>
    </rPh>
    <rPh sb="2" eb="3">
      <t>ゴウ</t>
    </rPh>
    <phoneticPr fontId="1"/>
  </si>
  <si>
    <t>地方公共団体</t>
    <rPh sb="0" eb="2">
      <t>チホウ</t>
    </rPh>
    <rPh sb="2" eb="4">
      <t>コウキョウ</t>
    </rPh>
    <rPh sb="4" eb="6">
      <t>ダンタイ</t>
    </rPh>
    <phoneticPr fontId="1"/>
  </si>
  <si>
    <t>地方公共団体以外</t>
    <rPh sb="0" eb="2">
      <t>チホウ</t>
    </rPh>
    <rPh sb="2" eb="4">
      <t>コウキョウ</t>
    </rPh>
    <rPh sb="4" eb="6">
      <t>ダンタイ</t>
    </rPh>
    <rPh sb="6" eb="8">
      <t>イガイ</t>
    </rPh>
    <phoneticPr fontId="1"/>
  </si>
  <si>
    <t>申請者</t>
    <phoneticPr fontId="1"/>
  </si>
  <si>
    <t>＜バイオマス燃料製造＞</t>
    <rPh sb="6" eb="8">
      <t>ネンリョウ</t>
    </rPh>
    <rPh sb="8" eb="10">
      <t>セイゾウ</t>
    </rPh>
    <phoneticPr fontId="1"/>
  </si>
  <si>
    <t>蓄電池</t>
    <phoneticPr fontId="1"/>
  </si>
  <si>
    <t>バイオマス燃料製造</t>
  </si>
  <si>
    <t>蓄電・蓄熱設備等</t>
    <phoneticPr fontId="1"/>
  </si>
  <si>
    <t>第６号</t>
    <rPh sb="0" eb="1">
      <t>ダイ</t>
    </rPh>
    <rPh sb="2" eb="3">
      <t>ゴウ</t>
    </rPh>
    <phoneticPr fontId="1"/>
  </si>
  <si>
    <t>地方公共団体が行う本事業は、採算性よりも、普及性・波及性を優先するものである</t>
    <rPh sb="0" eb="2">
      <t>チホウ</t>
    </rPh>
    <rPh sb="2" eb="4">
      <t>コウキョウ</t>
    </rPh>
    <rPh sb="4" eb="6">
      <t>ダンタイ</t>
    </rPh>
    <rPh sb="7" eb="8">
      <t>オコナ</t>
    </rPh>
    <rPh sb="9" eb="10">
      <t>ホン</t>
    </rPh>
    <rPh sb="10" eb="12">
      <t>ジギョウ</t>
    </rPh>
    <rPh sb="14" eb="17">
      <t>サイサンセイ</t>
    </rPh>
    <rPh sb="21" eb="24">
      <t>フキュウセイ</t>
    </rPh>
    <rPh sb="25" eb="28">
      <t>ハキュウセイ</t>
    </rPh>
    <rPh sb="29" eb="31">
      <t>ユウセン</t>
    </rPh>
    <phoneticPr fontId="1"/>
  </si>
  <si>
    <t>設備の法定耐用年数（年）</t>
    <rPh sb="0" eb="2">
      <t>セツビ</t>
    </rPh>
    <rPh sb="3" eb="5">
      <t>ホウテイ</t>
    </rPh>
    <rPh sb="5" eb="7">
      <t>タイヨウ</t>
    </rPh>
    <rPh sb="7" eb="9">
      <t>ネンスウ</t>
    </rPh>
    <rPh sb="10" eb="11">
      <t>ネン</t>
    </rPh>
    <phoneticPr fontId="1"/>
  </si>
  <si>
    <t>メンテナンス費（保守点検費及び部品等の交換費）</t>
    <rPh sb="6" eb="7">
      <t>ヒ</t>
    </rPh>
    <rPh sb="13" eb="14">
      <t>オヨ</t>
    </rPh>
    <rPh sb="15" eb="18">
      <t>ブヒントウ</t>
    </rPh>
    <rPh sb="19" eb="22">
      <t>コウカンヒ</t>
    </rPh>
    <phoneticPr fontId="1"/>
  </si>
  <si>
    <t>円/★</t>
    <rPh sb="0" eb="1">
      <t>エン</t>
    </rPh>
    <phoneticPr fontId="1"/>
  </si>
  <si>
    <t>★/年</t>
    <rPh sb="2" eb="3">
      <t>ネン</t>
    </rPh>
    <phoneticPr fontId="1"/>
  </si>
  <si>
    <t>１．申請者</t>
    <rPh sb="2" eb="5">
      <t>シンセイシャ</t>
    </rPh>
    <phoneticPr fontId="1"/>
  </si>
  <si>
    <t>２．導入設備の概要</t>
    <rPh sb="2" eb="4">
      <t>ドウニュウ</t>
    </rPh>
    <rPh sb="4" eb="6">
      <t>セツビ</t>
    </rPh>
    <rPh sb="7" eb="9">
      <t>ガイヨウ</t>
    </rPh>
    <phoneticPr fontId="1"/>
  </si>
  <si>
    <t>３．採算性に関する項目</t>
    <rPh sb="2" eb="5">
      <t>サイサンセイ</t>
    </rPh>
    <rPh sb="6" eb="7">
      <t>カン</t>
    </rPh>
    <rPh sb="9" eb="11">
      <t>コウモク</t>
    </rPh>
    <phoneticPr fontId="1"/>
  </si>
  <si>
    <t>3.2　収入に関する項目</t>
    <rPh sb="4" eb="6">
      <t>シュウニュウ</t>
    </rPh>
    <rPh sb="7" eb="8">
      <t>カン</t>
    </rPh>
    <rPh sb="10" eb="12">
      <t>コウモク</t>
    </rPh>
    <phoneticPr fontId="1"/>
  </si>
  <si>
    <t>3.3　ランニングコストに関する項目</t>
    <rPh sb="13" eb="14">
      <t>カン</t>
    </rPh>
    <rPh sb="16" eb="18">
      <t>コウモク</t>
    </rPh>
    <phoneticPr fontId="1"/>
  </si>
  <si>
    <t>　＝（４）×</t>
    <phoneticPr fontId="1"/>
  </si>
  <si>
    <t>（４）単年度収入合計</t>
    <rPh sb="3" eb="6">
      <t>タンネンド</t>
    </rPh>
    <rPh sb="6" eb="8">
      <t>シュウニュウ</t>
    </rPh>
    <rPh sb="8" eb="10">
      <t>ゴウケイ</t>
    </rPh>
    <phoneticPr fontId="1"/>
  </si>
  <si>
    <t>年×（１-</t>
    <rPh sb="0" eb="1">
      <t>ネン</t>
    </rPh>
    <phoneticPr fontId="2"/>
  </si>
  <si>
    <t>）</t>
    <phoneticPr fontId="1"/>
  </si>
  <si>
    <t>事業期間のランニングコスト合計</t>
    <rPh sb="0" eb="4">
      <t>ジギョウキカン</t>
    </rPh>
    <rPh sb="13" eb="15">
      <t>ゴウケイ</t>
    </rPh>
    <phoneticPr fontId="1"/>
  </si>
  <si>
    <t>3.4　単純投資回収期間</t>
    <rPh sb="4" eb="6">
      <t>タンジュン</t>
    </rPh>
    <rPh sb="6" eb="8">
      <t>トウシ</t>
    </rPh>
    <rPh sb="8" eb="10">
      <t>カイシュウ</t>
    </rPh>
    <rPh sb="10" eb="12">
      <t>キカン</t>
    </rPh>
    <phoneticPr fontId="1"/>
  </si>
  <si>
    <t>申請者が地方公共団体の場合、下記に該当する場合は選択してください。</t>
    <rPh sb="0" eb="3">
      <t>シンセイシャ</t>
    </rPh>
    <rPh sb="4" eb="6">
      <t>チホウ</t>
    </rPh>
    <rPh sb="6" eb="10">
      <t>コウキョウダンタイ</t>
    </rPh>
    <rPh sb="11" eb="13">
      <t>バアイ</t>
    </rPh>
    <rPh sb="14" eb="16">
      <t>カキ</t>
    </rPh>
    <rPh sb="17" eb="19">
      <t>ガイトウ</t>
    </rPh>
    <rPh sb="21" eb="23">
      <t>バアイ</t>
    </rPh>
    <rPh sb="24" eb="26">
      <t>センタク</t>
    </rPh>
    <phoneticPr fontId="1"/>
  </si>
  <si>
    <t>光熱水費</t>
    <rPh sb="0" eb="4">
      <t>コウネツスイヒ</t>
    </rPh>
    <phoneticPr fontId="1"/>
  </si>
  <si>
    <t>定格発電出力</t>
    <rPh sb="0" eb="2">
      <t>テイカク</t>
    </rPh>
    <rPh sb="2" eb="4">
      <t>ハツデン</t>
    </rPh>
    <rPh sb="4" eb="6">
      <t>シュツリョク</t>
    </rPh>
    <phoneticPr fontId="1"/>
  </si>
  <si>
    <t>想定年間発電量合計</t>
    <rPh sb="0" eb="2">
      <t>ソウテイ</t>
    </rPh>
    <rPh sb="2" eb="4">
      <t>ネンカン</t>
    </rPh>
    <rPh sb="4" eb="7">
      <t>ハツデンリョウ</t>
    </rPh>
    <rPh sb="7" eb="9">
      <t>ゴウケイ</t>
    </rPh>
    <phoneticPr fontId="1"/>
  </si>
  <si>
    <t>貯湯・蓄熱容量</t>
    <rPh sb="0" eb="2">
      <t>チョトウ</t>
    </rPh>
    <rPh sb="3" eb="5">
      <t>チクネツ</t>
    </rPh>
    <rPh sb="5" eb="7">
      <t>ヨウリョウ</t>
    </rPh>
    <phoneticPr fontId="1"/>
  </si>
  <si>
    <t>（２）余剰分の電力・熱の販売による収入の算出</t>
    <rPh sb="3" eb="6">
      <t>ヨジョウブン</t>
    </rPh>
    <rPh sb="7" eb="9">
      <t>デンリョク</t>
    </rPh>
    <rPh sb="10" eb="11">
      <t>ネツ</t>
    </rPh>
    <rPh sb="12" eb="14">
      <t>ハンバイ</t>
    </rPh>
    <rPh sb="17" eb="19">
      <t>シュウニュウ</t>
    </rPh>
    <rPh sb="20" eb="22">
      <t>サンシュツ</t>
    </rPh>
    <phoneticPr fontId="1"/>
  </si>
  <si>
    <t>（３）その他の収入の算出</t>
    <rPh sb="5" eb="6">
      <t>タ</t>
    </rPh>
    <rPh sb="7" eb="9">
      <t>シュウニュウ</t>
    </rPh>
    <rPh sb="10" eb="12">
      <t>サンシュツ</t>
    </rPh>
    <phoneticPr fontId="1"/>
  </si>
  <si>
    <t>（1）自家消費による収入相当額（①＋②）</t>
    <rPh sb="3" eb="5">
      <t>ジカ</t>
    </rPh>
    <rPh sb="5" eb="7">
      <t>ショウヒ</t>
    </rPh>
    <rPh sb="10" eb="15">
      <t>シュウニュウソウトウガク</t>
    </rPh>
    <phoneticPr fontId="1"/>
  </si>
  <si>
    <t>想定年間熱生産量（kWh/年）
※雪氷熱は想定年間冷熱生産量（kWh/年）</t>
    <rPh sb="0" eb="4">
      <t>ソウテイネンカン</t>
    </rPh>
    <rPh sb="4" eb="5">
      <t>ネツ</t>
    </rPh>
    <rPh sb="5" eb="7">
      <t>セイサン</t>
    </rPh>
    <rPh sb="7" eb="8">
      <t>リョウ</t>
    </rPh>
    <rPh sb="13" eb="14">
      <t>ネン</t>
    </rPh>
    <rPh sb="17" eb="20">
      <t>セッピョウネツ</t>
    </rPh>
    <rPh sb="21" eb="25">
      <t>ソウテイネンカン</t>
    </rPh>
    <rPh sb="25" eb="27">
      <t>レイネツ</t>
    </rPh>
    <rPh sb="27" eb="30">
      <t>セイサンリョウ</t>
    </rPh>
    <phoneticPr fontId="1"/>
  </si>
  <si>
    <t>※</t>
    <phoneticPr fontId="1"/>
  </si>
  <si>
    <t>本シートは、「別紙１ 実施計画書」、「別紙７ CO2削減効果算定及び計測方法概要」、「別紙８【太陽光発電設備「システム価格」、「補助率、上限」算定チェックシート】 」、「別紙９【蓄電システムの「システム価格」、「補助率、上限」算定チェックシート】」などを参考に記載してください。</t>
    <rPh sb="0" eb="1">
      <t>ホン</t>
    </rPh>
    <phoneticPr fontId="2"/>
  </si>
  <si>
    <t>水力発電（流れ込み式）</t>
    <rPh sb="5" eb="6">
      <t>ナガ</t>
    </rPh>
    <rPh sb="7" eb="8">
      <t>コ</t>
    </rPh>
    <rPh sb="9" eb="10">
      <t>シキ</t>
    </rPh>
    <phoneticPr fontId="1"/>
  </si>
  <si>
    <t>水力発電（調整池式及び貯水池式）</t>
    <rPh sb="7" eb="8">
      <t>イケ</t>
    </rPh>
    <phoneticPr fontId="1"/>
  </si>
  <si>
    <t>水力発電（その他）</t>
    <rPh sb="7" eb="8">
      <t>タ</t>
    </rPh>
    <phoneticPr fontId="1"/>
  </si>
  <si>
    <t>減価償却資産の耐用年数等に関する省令</t>
    <phoneticPr fontId="1"/>
  </si>
  <si>
    <t>地中熱利用（クローズドループ方式）</t>
    <phoneticPr fontId="1"/>
  </si>
  <si>
    <t>地中熱利用（その他）</t>
    <rPh sb="8" eb="9">
      <t>タ</t>
    </rPh>
    <phoneticPr fontId="1"/>
  </si>
  <si>
    <t>雪氷熱利用（直接熱交換冷風循環式(全空気方式)）</t>
    <phoneticPr fontId="1"/>
  </si>
  <si>
    <t>雪氷熱利用（融解水熱変換方式(直接利用方式)）</t>
    <phoneticPr fontId="1"/>
  </si>
  <si>
    <t>雪氷熱利用（融解水熱変換方式(間接利用方式)）</t>
    <rPh sb="15" eb="17">
      <t>カンセツ</t>
    </rPh>
    <phoneticPr fontId="1"/>
  </si>
  <si>
    <t>雪氷熱利用（空気・融解水熱交換併用方式）</t>
    <phoneticPr fontId="1"/>
  </si>
  <si>
    <t>定格熱出力/
貯雪重量</t>
    <rPh sb="0" eb="2">
      <t>テイカク</t>
    </rPh>
    <rPh sb="2" eb="3">
      <t>ネツ</t>
    </rPh>
    <rPh sb="3" eb="5">
      <t>シュツリョク</t>
    </rPh>
    <rPh sb="7" eb="8">
      <t>チョ</t>
    </rPh>
    <rPh sb="8" eb="9">
      <t>ユキ</t>
    </rPh>
    <rPh sb="9" eb="11">
      <t>ジュウリョウ</t>
    </rPh>
    <phoneticPr fontId="1"/>
  </si>
  <si>
    <t>雪氷熱利用（直接熱交換冷風循環式(全空気方式)）</t>
    <phoneticPr fontId="1"/>
  </si>
  <si>
    <t>入力不要欄：</t>
    <rPh sb="0" eb="2">
      <t>ニュウリョク</t>
    </rPh>
    <rPh sb="2" eb="4">
      <t>フヨウ</t>
    </rPh>
    <rPh sb="4" eb="5">
      <t>ラン</t>
    </rPh>
    <phoneticPr fontId="1"/>
  </si>
  <si>
    <t>補助事業で導入する再生可能エネルギー設備別に該当する回答項目について選択してください。</t>
    <rPh sb="0" eb="4">
      <t>ホジョジギョウ</t>
    </rPh>
    <rPh sb="5" eb="7">
      <t>ドウニュウ</t>
    </rPh>
    <rPh sb="9" eb="11">
      <t>サイセイ</t>
    </rPh>
    <rPh sb="11" eb="13">
      <t>カノウ</t>
    </rPh>
    <rPh sb="18" eb="20">
      <t>セツビ</t>
    </rPh>
    <rPh sb="20" eb="21">
      <t>ベツ</t>
    </rPh>
    <rPh sb="22" eb="24">
      <t>ガイトウ</t>
    </rPh>
    <rPh sb="26" eb="28">
      <t>カイトウ</t>
    </rPh>
    <rPh sb="28" eb="30">
      <t>コウモク</t>
    </rPh>
    <rPh sb="34" eb="36">
      <t>センタク</t>
    </rPh>
    <phoneticPr fontId="1"/>
  </si>
  <si>
    <t>貯湯槽・蓄熱槽等の設備名</t>
    <rPh sb="9" eb="11">
      <t>セツビ</t>
    </rPh>
    <rPh sb="11" eb="12">
      <t>メイ</t>
    </rPh>
    <phoneticPr fontId="1"/>
  </si>
  <si>
    <r>
      <t>新たに自家消費できる再生可能エネルギー由来の</t>
    </r>
    <r>
      <rPr>
        <sz val="10"/>
        <color rgb="FF0070C0"/>
        <rFont val="Meiryo UI"/>
        <family val="3"/>
        <charset val="128"/>
        <scheme val="minor"/>
      </rPr>
      <t>熱</t>
    </r>
    <r>
      <rPr>
        <sz val="10"/>
        <color theme="1"/>
        <rFont val="Meiryo UI"/>
        <family val="3"/>
        <charset val="128"/>
        <scheme val="minor"/>
      </rPr>
      <t>の　拡大量合計（kWh/年）</t>
    </r>
    <rPh sb="0" eb="1">
      <t>アラ</t>
    </rPh>
    <rPh sb="3" eb="5">
      <t>ジカ</t>
    </rPh>
    <rPh sb="5" eb="7">
      <t>ショウヒ</t>
    </rPh>
    <rPh sb="10" eb="12">
      <t>サイセイ</t>
    </rPh>
    <rPh sb="12" eb="14">
      <t>カノウ</t>
    </rPh>
    <rPh sb="19" eb="21">
      <t>ユライ</t>
    </rPh>
    <rPh sb="22" eb="23">
      <t>ネツ</t>
    </rPh>
    <rPh sb="25" eb="27">
      <t>カクダイ</t>
    </rPh>
    <rPh sb="27" eb="28">
      <t>リョウ</t>
    </rPh>
    <rPh sb="28" eb="30">
      <t>ゴウケイ</t>
    </rPh>
    <rPh sb="35" eb="36">
      <t>トシ</t>
    </rPh>
    <phoneticPr fontId="1"/>
  </si>
  <si>
    <t>選択してください</t>
  </si>
  <si>
    <r>
      <t>新たに自家消費できる再生可能エネルギー由来の</t>
    </r>
    <r>
      <rPr>
        <sz val="10"/>
        <color rgb="FF0070C0"/>
        <rFont val="Meiryo UI"/>
        <family val="3"/>
        <charset val="128"/>
        <scheme val="minor"/>
      </rPr>
      <t>電力</t>
    </r>
    <r>
      <rPr>
        <sz val="10"/>
        <color theme="1"/>
        <rFont val="Meiryo UI"/>
        <family val="3"/>
        <charset val="128"/>
        <scheme val="minor"/>
      </rPr>
      <t>の拡大量</t>
    </r>
    <r>
      <rPr>
        <sz val="9"/>
        <color theme="1"/>
        <rFont val="Meiryo UI"/>
        <family val="3"/>
        <charset val="128"/>
        <scheme val="minor"/>
      </rPr>
      <t>（kWh/年）</t>
    </r>
    <rPh sb="0" eb="1">
      <t>アラ</t>
    </rPh>
    <rPh sb="3" eb="7">
      <t>ジカショウヒ</t>
    </rPh>
    <rPh sb="10" eb="14">
      <t>サイセイカノウ</t>
    </rPh>
    <rPh sb="19" eb="21">
      <t>ユライ</t>
    </rPh>
    <rPh sb="22" eb="24">
      <t>デンリョク</t>
    </rPh>
    <rPh sb="25" eb="27">
      <t>カクダイ</t>
    </rPh>
    <rPh sb="27" eb="28">
      <t>リョウ</t>
    </rPh>
    <rPh sb="33" eb="34">
      <t>ネン</t>
    </rPh>
    <phoneticPr fontId="1"/>
  </si>
  <si>
    <t>余剰電力量</t>
    <rPh sb="0" eb="2">
      <t>ヨジョウ</t>
    </rPh>
    <rPh sb="2" eb="4">
      <t>デンリョク</t>
    </rPh>
    <rPh sb="4" eb="5">
      <t>リョウ</t>
    </rPh>
    <phoneticPr fontId="1"/>
  </si>
  <si>
    <t>余剰熱量</t>
    <rPh sb="0" eb="2">
      <t>ヨジョウ</t>
    </rPh>
    <rPh sb="2" eb="4">
      <t>ネツリョウ</t>
    </rPh>
    <phoneticPr fontId="1"/>
  </si>
  <si>
    <t>d.地熱（温泉熱）発電、発電・熱利用</t>
    <rPh sb="2" eb="4">
      <t>チネツ</t>
    </rPh>
    <rPh sb="5" eb="7">
      <t>オンセン</t>
    </rPh>
    <rPh sb="7" eb="8">
      <t>ネツ</t>
    </rPh>
    <rPh sb="9" eb="11">
      <t>ハツデン</t>
    </rPh>
    <rPh sb="12" eb="14">
      <t>ハツデン</t>
    </rPh>
    <rPh sb="15" eb="18">
      <t>ネツリヨウ</t>
    </rPh>
    <phoneticPr fontId="1"/>
  </si>
  <si>
    <t>c.水力発電</t>
    <phoneticPr fontId="1"/>
  </si>
  <si>
    <t>e-1.バイオマス発電、発電・熱利用（木質）</t>
    <rPh sb="9" eb="11">
      <t>ハツデン</t>
    </rPh>
    <rPh sb="12" eb="14">
      <t>ハツデン</t>
    </rPh>
    <rPh sb="15" eb="18">
      <t>ネツリヨウ</t>
    </rPh>
    <rPh sb="19" eb="21">
      <t>モクシツ</t>
    </rPh>
    <phoneticPr fontId="1"/>
  </si>
  <si>
    <t>e-2.バイオマス発電、発電・熱利用（メタン）</t>
    <rPh sb="9" eb="11">
      <t>ハツデン</t>
    </rPh>
    <phoneticPr fontId="1"/>
  </si>
  <si>
    <t>f.太陽熱利用</t>
    <rPh sb="2" eb="5">
      <t>タイヨウネツ</t>
    </rPh>
    <rPh sb="5" eb="7">
      <t>リヨウ</t>
    </rPh>
    <phoneticPr fontId="1"/>
  </si>
  <si>
    <t>バイオマス発電（木質）</t>
    <rPh sb="8" eb="10">
      <t>モクシツ</t>
    </rPh>
    <phoneticPr fontId="1"/>
  </si>
  <si>
    <t>バイオマス発電（メタン）</t>
    <phoneticPr fontId="1"/>
  </si>
  <si>
    <t>バイオマス発電（その他）</t>
    <rPh sb="10" eb="11">
      <t>タ</t>
    </rPh>
    <phoneticPr fontId="1"/>
  </si>
  <si>
    <t>2.1　再生可能エネルギー発電・熱利用設備（コージェネレーションシステム）について</t>
    <rPh sb="4" eb="6">
      <t>サイセイ</t>
    </rPh>
    <rPh sb="6" eb="8">
      <t>カノウ</t>
    </rPh>
    <rPh sb="13" eb="15">
      <t>ハツデン</t>
    </rPh>
    <rPh sb="16" eb="17">
      <t>ネツ</t>
    </rPh>
    <rPh sb="17" eb="19">
      <t>リヨウ</t>
    </rPh>
    <rPh sb="19" eb="21">
      <t>セツビ</t>
    </rPh>
    <phoneticPr fontId="1"/>
  </si>
  <si>
    <t>2.3　蓄電池について</t>
    <phoneticPr fontId="1"/>
  </si>
  <si>
    <t>耐用年数</t>
    <rPh sb="0" eb="2">
      <t>タイヨウ</t>
    </rPh>
    <rPh sb="2" eb="4">
      <t>ネンスウ</t>
    </rPh>
    <phoneticPr fontId="1"/>
  </si>
  <si>
    <t>2.4　再生可能エネルギー熱利用設備について</t>
    <phoneticPr fontId="1"/>
  </si>
  <si>
    <t>2.2　再生可能エネルギー発電設備（コジェネ除く）について</t>
    <rPh sb="22" eb="23">
      <t>ノゾ</t>
    </rPh>
    <phoneticPr fontId="1"/>
  </si>
  <si>
    <t>雪氷熱利用（直接熱交換冷風循環式(全空気方式)）</t>
  </si>
  <si>
    <t>雪氷熱利用（融解水熱変換方式(直接利用方式)）</t>
  </si>
  <si>
    <t>2.5　蓄熱設備について</t>
    <rPh sb="4" eb="6">
      <t>チクネツ</t>
    </rPh>
    <rPh sb="6" eb="8">
      <t>セツビ</t>
    </rPh>
    <phoneticPr fontId="1"/>
  </si>
  <si>
    <t>再生可能エネルギー発電設備を導入しますか？（コジェネレーションシステムを除く）</t>
    <rPh sb="0" eb="2">
      <t>サイセイ</t>
    </rPh>
    <rPh sb="2" eb="4">
      <t>カノウ</t>
    </rPh>
    <rPh sb="9" eb="11">
      <t>ハツデン</t>
    </rPh>
    <rPh sb="11" eb="13">
      <t>セツビ</t>
    </rPh>
    <rPh sb="14" eb="16">
      <t>ドウニュウ</t>
    </rPh>
    <rPh sb="36" eb="37">
      <t>ノゾ</t>
    </rPh>
    <phoneticPr fontId="1"/>
  </si>
  <si>
    <t>蓄電池を導入しますか？</t>
    <rPh sb="0" eb="3">
      <t>チクデンチ</t>
    </rPh>
    <rPh sb="4" eb="6">
      <t>ドウニュウ</t>
    </rPh>
    <phoneticPr fontId="1"/>
  </si>
  <si>
    <t>　＝「2.3」</t>
    <phoneticPr fontId="1"/>
  </si>
  <si>
    <t>a. 再生可能エネルギー発電設備による想定年間発電量</t>
    <rPh sb="3" eb="7">
      <t>サイセイカノウ</t>
    </rPh>
    <rPh sb="12" eb="14">
      <t>ハツデン</t>
    </rPh>
    <rPh sb="14" eb="16">
      <t>セツビ</t>
    </rPh>
    <rPh sb="19" eb="21">
      <t>ソウテイ</t>
    </rPh>
    <rPh sb="21" eb="23">
      <t>ネンカン</t>
    </rPh>
    <rPh sb="23" eb="25">
      <t>ハツデン</t>
    </rPh>
    <rPh sb="25" eb="26">
      <t>リョウ</t>
    </rPh>
    <phoneticPr fontId="1"/>
  </si>
  <si>
    <t>再生可能エネルギー熱利用設備を導入しますか？</t>
    <rPh sb="0" eb="2">
      <t>サイセイ</t>
    </rPh>
    <rPh sb="2" eb="4">
      <t>カノウ</t>
    </rPh>
    <rPh sb="9" eb="10">
      <t>ネツ</t>
    </rPh>
    <rPh sb="10" eb="12">
      <t>リヨウ</t>
    </rPh>
    <rPh sb="12" eb="14">
      <t>セツビ</t>
    </rPh>
    <rPh sb="15" eb="17">
      <t>ドウニュウ</t>
    </rPh>
    <phoneticPr fontId="1"/>
  </si>
  <si>
    <t>貯湯槽・蓄熱槽等を導入しますか？</t>
    <rPh sb="9" eb="11">
      <t>ドウニュウ</t>
    </rPh>
    <phoneticPr fontId="1"/>
  </si>
  <si>
    <t>　＝「2.4」</t>
    <phoneticPr fontId="1"/>
  </si>
  <si>
    <t>a.想定年間発電量合計（kWh/年）</t>
    <rPh sb="2" eb="4">
      <t>ソウテイ</t>
    </rPh>
    <rPh sb="4" eb="6">
      <t>ネンカン</t>
    </rPh>
    <rPh sb="6" eb="9">
      <t>ハツデンリョウ</t>
    </rPh>
    <rPh sb="9" eb="11">
      <t>ゴウケイ</t>
    </rPh>
    <rPh sb="16" eb="17">
      <t>ネン</t>
    </rPh>
    <phoneticPr fontId="1"/>
  </si>
  <si>
    <t>　＝「2.1b」</t>
    <phoneticPr fontId="1"/>
  </si>
  <si>
    <t>　＝「2.5」</t>
    <phoneticPr fontId="1"/>
  </si>
  <si>
    <t>（１）再生可能エネルギー発電、発電・熱利用（コジェネレーションシステム）設備による想定年間発電量の内訳</t>
    <rPh sb="3" eb="5">
      <t>サイセイ</t>
    </rPh>
    <rPh sb="5" eb="7">
      <t>カノウ</t>
    </rPh>
    <rPh sb="12" eb="14">
      <t>ハツデン</t>
    </rPh>
    <rPh sb="15" eb="17">
      <t>ハツデン</t>
    </rPh>
    <rPh sb="18" eb="21">
      <t>ネツリヨウ</t>
    </rPh>
    <rPh sb="36" eb="38">
      <t>セツビ</t>
    </rPh>
    <rPh sb="41" eb="43">
      <t>ソウテイ</t>
    </rPh>
    <rPh sb="43" eb="45">
      <t>ネンカン</t>
    </rPh>
    <rPh sb="45" eb="47">
      <t>ハツデン</t>
    </rPh>
    <rPh sb="47" eb="48">
      <t>リョウ</t>
    </rPh>
    <rPh sb="49" eb="51">
      <t>ウチワケ</t>
    </rPh>
    <phoneticPr fontId="1"/>
  </si>
  <si>
    <t>（２）再生可能エネルギー熱利用、発電・熱利用（コジェネレーションシステム）設備による想定年間熱生産量の内訳</t>
    <rPh sb="3" eb="5">
      <t>サイセイ</t>
    </rPh>
    <rPh sb="5" eb="7">
      <t>カノウ</t>
    </rPh>
    <rPh sb="12" eb="15">
      <t>ネツリヨウ</t>
    </rPh>
    <rPh sb="16" eb="18">
      <t>ハツデン</t>
    </rPh>
    <rPh sb="19" eb="22">
      <t>ネツリヨウ</t>
    </rPh>
    <rPh sb="37" eb="39">
      <t>セツビ</t>
    </rPh>
    <rPh sb="42" eb="44">
      <t>ソウテイ</t>
    </rPh>
    <rPh sb="44" eb="46">
      <t>ネンカン</t>
    </rPh>
    <rPh sb="46" eb="47">
      <t>ネツ</t>
    </rPh>
    <rPh sb="47" eb="49">
      <t>セイサン</t>
    </rPh>
    <rPh sb="49" eb="50">
      <t>リョウ</t>
    </rPh>
    <rPh sb="51" eb="53">
      <t>ウチワケ</t>
    </rPh>
    <phoneticPr fontId="1"/>
  </si>
  <si>
    <t>2.6　再生可能エネルギー設備による想定年間発電量及び熱生産量の内訳</t>
    <rPh sb="4" eb="8">
      <t>サイセイカノウ</t>
    </rPh>
    <rPh sb="13" eb="15">
      <t>セツビ</t>
    </rPh>
    <rPh sb="18" eb="20">
      <t>ソウテイ</t>
    </rPh>
    <rPh sb="20" eb="22">
      <t>ネンカン</t>
    </rPh>
    <rPh sb="22" eb="25">
      <t>ハツデンリョウ</t>
    </rPh>
    <rPh sb="25" eb="26">
      <t>オヨ</t>
    </rPh>
    <rPh sb="27" eb="31">
      <t>ネツセイサンリョウ</t>
    </rPh>
    <rPh sb="32" eb="34">
      <t>ウチワケ</t>
    </rPh>
    <phoneticPr fontId="1"/>
  </si>
  <si>
    <t>バイオマス燃料製造設備を導入しますか？</t>
    <rPh sb="5" eb="7">
      <t>ネンリョウ</t>
    </rPh>
    <rPh sb="7" eb="9">
      <t>セイゾウ</t>
    </rPh>
    <rPh sb="9" eb="11">
      <t>セツビ</t>
    </rPh>
    <rPh sb="12" eb="14">
      <t>ドウニュウ</t>
    </rPh>
    <phoneticPr fontId="1"/>
  </si>
  <si>
    <t>「様式第１　別紙７　CO2削減効果の算定方法及び計測方法概要」に記載した内容と整合が取れるように、以下の該当する回答項目を記入してください。</t>
    <rPh sb="1" eb="3">
      <t>ヨウシキ</t>
    </rPh>
    <rPh sb="3" eb="4">
      <t>ダイ</t>
    </rPh>
    <rPh sb="6" eb="8">
      <t>ベッシ</t>
    </rPh>
    <rPh sb="13" eb="15">
      <t>サクゲン</t>
    </rPh>
    <rPh sb="15" eb="17">
      <t>コウカ</t>
    </rPh>
    <rPh sb="18" eb="20">
      <t>サンテイ</t>
    </rPh>
    <rPh sb="20" eb="22">
      <t>ホウホウ</t>
    </rPh>
    <rPh sb="22" eb="23">
      <t>オヨ</t>
    </rPh>
    <rPh sb="24" eb="26">
      <t>ケイソク</t>
    </rPh>
    <rPh sb="26" eb="28">
      <t>ホウホウ</t>
    </rPh>
    <rPh sb="28" eb="30">
      <t>ガイヨウ</t>
    </rPh>
    <rPh sb="32" eb="34">
      <t>キサイ</t>
    </rPh>
    <rPh sb="36" eb="38">
      <t>ナイヨウ</t>
    </rPh>
    <rPh sb="39" eb="41">
      <t>セイゴウ</t>
    </rPh>
    <rPh sb="42" eb="43">
      <t>ト</t>
    </rPh>
    <rPh sb="49" eb="51">
      <t>イカ</t>
    </rPh>
    <rPh sb="52" eb="54">
      <t>ガイトウ</t>
    </rPh>
    <rPh sb="56" eb="58">
      <t>カイトウ</t>
    </rPh>
    <rPh sb="58" eb="60">
      <t>コウモク</t>
    </rPh>
    <rPh sb="61" eb="63">
      <t>キニュウ</t>
    </rPh>
    <phoneticPr fontId="1"/>
  </si>
  <si>
    <t>基本料金の変動を含め収入相当額を算出しますか？</t>
    <rPh sb="0" eb="2">
      <t>キホン</t>
    </rPh>
    <rPh sb="2" eb="4">
      <t>リョウキン</t>
    </rPh>
    <rPh sb="5" eb="7">
      <t>ヘンドウ</t>
    </rPh>
    <rPh sb="8" eb="9">
      <t>フク</t>
    </rPh>
    <rPh sb="10" eb="12">
      <t>シュウニュウ</t>
    </rPh>
    <rPh sb="12" eb="14">
      <t>ソウトウ</t>
    </rPh>
    <rPh sb="14" eb="15">
      <t>ガク</t>
    </rPh>
    <rPh sb="16" eb="18">
      <t>サンシュツ</t>
    </rPh>
    <phoneticPr fontId="1"/>
  </si>
  <si>
    <t>①合計</t>
    <rPh sb="1" eb="3">
      <t>ゴウケイ</t>
    </rPh>
    <phoneticPr fontId="1"/>
  </si>
  <si>
    <t>②合計</t>
    <rPh sb="1" eb="3">
      <t>ゴウケイ</t>
    </rPh>
    <phoneticPr fontId="1"/>
  </si>
  <si>
    <t>②再生可能エネルギー設備導入により、基本料金の変動も含め収入相当額として算出する場合</t>
    <rPh sb="1" eb="5">
      <t>サイセイカノウ</t>
    </rPh>
    <rPh sb="10" eb="12">
      <t>セツビ</t>
    </rPh>
    <rPh sb="12" eb="14">
      <t>ドウニュウ</t>
    </rPh>
    <rPh sb="18" eb="20">
      <t>キホン</t>
    </rPh>
    <rPh sb="20" eb="22">
      <t>リョウキン</t>
    </rPh>
    <rPh sb="23" eb="25">
      <t>ヘンドウ</t>
    </rPh>
    <rPh sb="26" eb="27">
      <t>フク</t>
    </rPh>
    <rPh sb="28" eb="33">
      <t>シュウニュウソウトウガク</t>
    </rPh>
    <rPh sb="36" eb="38">
      <t>サンシュツ</t>
    </rPh>
    <rPh sb="40" eb="42">
      <t>バアイ</t>
    </rPh>
    <phoneticPr fontId="2"/>
  </si>
  <si>
    <t>想定年間発電量のうち、自家消費する電力量</t>
    <rPh sb="11" eb="15">
      <t>ジカショウヒ</t>
    </rPh>
    <rPh sb="17" eb="20">
      <t>デンリョクリョウ</t>
    </rPh>
    <phoneticPr fontId="1"/>
  </si>
  <si>
    <t>（参考）自家消費量</t>
    <rPh sb="1" eb="3">
      <t>サンコウ</t>
    </rPh>
    <rPh sb="4" eb="9">
      <t>ジカショウヒリョウ</t>
    </rPh>
    <phoneticPr fontId="1"/>
  </si>
  <si>
    <t>（3）合計</t>
    <rPh sb="3" eb="5">
      <t>ゴウケイ</t>
    </rPh>
    <phoneticPr fontId="1"/>
  </si>
  <si>
    <t>（2）合計</t>
    <rPh sb="3" eb="5">
      <t>ゴウケイ</t>
    </rPh>
    <phoneticPr fontId="1"/>
  </si>
  <si>
    <t>補助事業で導入する設備の耐用年数　　　</t>
    <phoneticPr fontId="1"/>
  </si>
  <si>
    <t>　　　　収入見込低下率</t>
    <rPh sb="4" eb="8">
      <t>シュウニュウミコミ</t>
    </rPh>
    <rPh sb="8" eb="10">
      <t>テイカ</t>
    </rPh>
    <rPh sb="10" eb="11">
      <t>リツ</t>
    </rPh>
    <phoneticPr fontId="1"/>
  </si>
  <si>
    <t>（５）導入設備の耐用年数（最大）期間における収入見込合計</t>
    <rPh sb="3" eb="7">
      <t>ドウニュウセツビ</t>
    </rPh>
    <rPh sb="8" eb="12">
      <t>タイヨウネンスウ</t>
    </rPh>
    <rPh sb="13" eb="15">
      <t>サイダイ</t>
    </rPh>
    <rPh sb="16" eb="18">
      <t>キカン</t>
    </rPh>
    <rPh sb="22" eb="24">
      <t>シュウニュウ</t>
    </rPh>
    <rPh sb="24" eb="26">
      <t>ミコミ</t>
    </rPh>
    <rPh sb="26" eb="28">
      <t>ゴウケイ</t>
    </rPh>
    <phoneticPr fontId="1"/>
  </si>
  <si>
    <t>収入見込み合計</t>
    <rPh sb="0" eb="2">
      <t>シュウニュウ</t>
    </rPh>
    <rPh sb="2" eb="4">
      <t>ミコ</t>
    </rPh>
    <rPh sb="5" eb="7">
      <t>ゴウケイ</t>
    </rPh>
    <phoneticPr fontId="2"/>
  </si>
  <si>
    <t>水道費</t>
    <rPh sb="0" eb="2">
      <t>スイドウ</t>
    </rPh>
    <rPh sb="2" eb="3">
      <t>ヒ</t>
    </rPh>
    <phoneticPr fontId="1"/>
  </si>
  <si>
    <t>光熱費</t>
    <rPh sb="0" eb="3">
      <t>コウネツヒ</t>
    </rPh>
    <phoneticPr fontId="1"/>
  </si>
  <si>
    <t>単純投資回収期間</t>
    <rPh sb="0" eb="8">
      <t>タンジュントウシカイシュウキカン</t>
    </rPh>
    <phoneticPr fontId="1"/>
  </si>
  <si>
    <t>千円／導入設備の耐用年数（最大）期間</t>
    <rPh sb="0" eb="2">
      <t>センエン</t>
    </rPh>
    <rPh sb="3" eb="5">
      <t>ドウニュウ</t>
    </rPh>
    <rPh sb="5" eb="7">
      <t>セツビ</t>
    </rPh>
    <rPh sb="8" eb="10">
      <t>タイヨウ</t>
    </rPh>
    <rPh sb="10" eb="12">
      <t>ネンスウ</t>
    </rPh>
    <rPh sb="13" eb="15">
      <t>サイダイ</t>
    </rPh>
    <rPh sb="16" eb="18">
      <t>キカン</t>
    </rPh>
    <phoneticPr fontId="1"/>
  </si>
  <si>
    <t>ここで入力された自家消費量は、「3.2収入に関する項目」において自家消費による収入相当額の算出に使用します。</t>
    <rPh sb="3" eb="5">
      <t>ニュウリョク</t>
    </rPh>
    <rPh sb="8" eb="12">
      <t>ジカショウヒ</t>
    </rPh>
    <rPh sb="12" eb="13">
      <t>リョウ</t>
    </rPh>
    <rPh sb="19" eb="21">
      <t>シュウニュウ</t>
    </rPh>
    <rPh sb="22" eb="23">
      <t>カン</t>
    </rPh>
    <rPh sb="25" eb="27">
      <t>コウモク</t>
    </rPh>
    <rPh sb="32" eb="36">
      <t>ジカショウヒ</t>
    </rPh>
    <rPh sb="39" eb="44">
      <t>シュウニュウソウトウガク</t>
    </rPh>
    <rPh sb="45" eb="47">
      <t>サンシュツ</t>
    </rPh>
    <rPh sb="48" eb="50">
      <t>シヨウ</t>
    </rPh>
    <phoneticPr fontId="1"/>
  </si>
  <si>
    <t>選択してください</t>
    <phoneticPr fontId="1"/>
  </si>
  <si>
    <t>選択してください</t>
    <phoneticPr fontId="1"/>
  </si>
  <si>
    <t>先に「申請者種別」を選択してください</t>
    <rPh sb="0" eb="1">
      <t>サキ</t>
    </rPh>
    <rPh sb="3" eb="6">
      <t>シンセイシャ</t>
    </rPh>
    <rPh sb="6" eb="8">
      <t>シュベツ</t>
    </rPh>
    <phoneticPr fontId="1"/>
  </si>
  <si>
    <t>選択してください</t>
    <phoneticPr fontId="1"/>
  </si>
  <si>
    <t>上段：定格発電出力
下段：回収熱量
　（負荷率100％時）</t>
    <rPh sb="0" eb="1">
      <t>ウエ</t>
    </rPh>
    <rPh sb="1" eb="2">
      <t>ダン</t>
    </rPh>
    <rPh sb="3" eb="5">
      <t>テイカク</t>
    </rPh>
    <rPh sb="5" eb="7">
      <t>ハツデン</t>
    </rPh>
    <rPh sb="7" eb="9">
      <t>シュツリョク</t>
    </rPh>
    <rPh sb="10" eb="11">
      <t>シタ</t>
    </rPh>
    <rPh sb="11" eb="12">
      <t>ダン</t>
    </rPh>
    <rPh sb="13" eb="15">
      <t>カイシュウ</t>
    </rPh>
    <rPh sb="15" eb="17">
      <t>ネツリョウ</t>
    </rPh>
    <rPh sb="20" eb="23">
      <t>フカリツ</t>
    </rPh>
    <rPh sb="27" eb="28">
      <t>ジ</t>
    </rPh>
    <phoneticPr fontId="1"/>
  </si>
  <si>
    <t>b.うち蓄電池を入れない場合の自家消費電力量（補機設備で使用する電力量含む）</t>
    <rPh sb="4" eb="7">
      <t>チクデンチ</t>
    </rPh>
    <rPh sb="8" eb="9">
      <t>イ</t>
    </rPh>
    <rPh sb="12" eb="14">
      <t>バアイ</t>
    </rPh>
    <rPh sb="15" eb="17">
      <t>ジカ</t>
    </rPh>
    <rPh sb="17" eb="19">
      <t>ショウヒ</t>
    </rPh>
    <rPh sb="19" eb="21">
      <t>デンリョク</t>
    </rPh>
    <rPh sb="21" eb="22">
      <t>リョウ</t>
    </rPh>
    <rPh sb="23" eb="24">
      <t>タスク</t>
    </rPh>
    <rPh sb="24" eb="25">
      <t>キ</t>
    </rPh>
    <rPh sb="25" eb="27">
      <t>セツビ</t>
    </rPh>
    <rPh sb="28" eb="30">
      <t>シヨウ</t>
    </rPh>
    <rPh sb="32" eb="34">
      <t>デンリョク</t>
    </rPh>
    <rPh sb="34" eb="35">
      <t>リョウ</t>
    </rPh>
    <rPh sb="35" eb="36">
      <t>フク</t>
    </rPh>
    <phoneticPr fontId="1"/>
  </si>
  <si>
    <t>c.うち新たに自家消費できる再生可能エネルギー由来の電力の拡大量合計</t>
    <phoneticPr fontId="1"/>
  </si>
  <si>
    <t>d.うち余剰電力量</t>
    <rPh sb="4" eb="6">
      <t>ヨジョウ</t>
    </rPh>
    <rPh sb="6" eb="8">
      <t>デンリョク</t>
    </rPh>
    <rPh sb="8" eb="9">
      <t>リョウ</t>
    </rPh>
    <phoneticPr fontId="1"/>
  </si>
  <si>
    <t>e.うち余剰売熱量</t>
    <rPh sb="4" eb="6">
      <t>ヨジョウ</t>
    </rPh>
    <rPh sb="6" eb="8">
      <t>バイネツ</t>
    </rPh>
    <rPh sb="8" eb="9">
      <t>リョウ</t>
    </rPh>
    <phoneticPr fontId="1"/>
  </si>
  <si>
    <t>2.7　導入するバイオマス燃料製造設備の概要</t>
    <rPh sb="4" eb="6">
      <t>ドウニュウ</t>
    </rPh>
    <rPh sb="13" eb="15">
      <t>ネンリョウ</t>
    </rPh>
    <rPh sb="15" eb="17">
      <t>セイゾウ</t>
    </rPh>
    <rPh sb="17" eb="19">
      <t>セツビ</t>
    </rPh>
    <rPh sb="20" eb="22">
      <t>ガイヨウ</t>
    </rPh>
    <phoneticPr fontId="1"/>
  </si>
  <si>
    <t>導入設備の稼働で発生した余剰分の電力・熱を販売しますか？</t>
    <rPh sb="8" eb="10">
      <t>ハッセイ</t>
    </rPh>
    <phoneticPr fontId="1"/>
  </si>
  <si>
    <t>導入設備の稼働によりその他の収入がありますか？</t>
    <rPh sb="12" eb="13">
      <t>ホカ</t>
    </rPh>
    <rPh sb="14" eb="16">
      <t>シュウニュウ</t>
    </rPh>
    <phoneticPr fontId="1"/>
  </si>
  <si>
    <t>年間発電・熱生産量のうち
余剰分の内訳</t>
    <rPh sb="0" eb="2">
      <t>ネンカン</t>
    </rPh>
    <rPh sb="2" eb="4">
      <t>ハツデン</t>
    </rPh>
    <rPh sb="5" eb="8">
      <t>ネツセイサン</t>
    </rPh>
    <rPh sb="8" eb="9">
      <t>リョウ</t>
    </rPh>
    <rPh sb="13" eb="15">
      <t>ヨジョウ</t>
    </rPh>
    <rPh sb="15" eb="16">
      <t>ブン</t>
    </rPh>
    <rPh sb="17" eb="19">
      <t>ウチワケ</t>
    </rPh>
    <phoneticPr fontId="1"/>
  </si>
  <si>
    <t>余剰エネルギー販売
収入（千円/年）</t>
    <rPh sb="0" eb="2">
      <t>ヨジョウ</t>
    </rPh>
    <rPh sb="7" eb="9">
      <t>ハンバイ</t>
    </rPh>
    <rPh sb="10" eb="12">
      <t>シュウニュウ</t>
    </rPh>
    <rPh sb="13" eb="15">
      <t>センエン</t>
    </rPh>
    <rPh sb="16" eb="17">
      <t>ネン</t>
    </rPh>
    <phoneticPr fontId="1"/>
  </si>
  <si>
    <t>地熱発電・熱利用設備</t>
    <phoneticPr fontId="1"/>
  </si>
  <si>
    <t>設備名</t>
    <rPh sb="0" eb="2">
      <t>セツビ</t>
    </rPh>
    <rPh sb="2" eb="3">
      <t>メイ</t>
    </rPh>
    <phoneticPr fontId="1"/>
  </si>
  <si>
    <t>2.3　蓄電池について</t>
    <phoneticPr fontId="1"/>
  </si>
  <si>
    <t>リチウムイオン電池</t>
    <phoneticPr fontId="1"/>
  </si>
  <si>
    <t>リチウムイオン電池以外</t>
    <phoneticPr fontId="1"/>
  </si>
  <si>
    <t>2.4　再生可能エネルギー熱利用設備について</t>
    <phoneticPr fontId="1"/>
  </si>
  <si>
    <t>雪氷熱利用（空気・融解水熱交換併用方式）</t>
  </si>
  <si>
    <t>http://elaws.e-gov.go.jp/search/elawsSearch/elaws_search/lsg0500/detail?lawId=340M50000040015</t>
    <phoneticPr fontId="1"/>
  </si>
  <si>
    <t>▲出典：マニュアルからの転記</t>
    <rPh sb="1" eb="3">
      <t>シュッテン</t>
    </rPh>
    <rPh sb="12" eb="14">
      <t>テンキ</t>
    </rPh>
    <phoneticPr fontId="1"/>
  </si>
  <si>
    <t>▼設備名は左記設備名からリンクで表示（整合性をとるため）</t>
    <rPh sb="1" eb="3">
      <t>セツビ</t>
    </rPh>
    <rPh sb="3" eb="4">
      <t>メイ</t>
    </rPh>
    <rPh sb="5" eb="7">
      <t>サキ</t>
    </rPh>
    <rPh sb="7" eb="9">
      <t>セツビ</t>
    </rPh>
    <rPh sb="9" eb="10">
      <t>メイ</t>
    </rPh>
    <rPh sb="16" eb="18">
      <t>ヒョウジ</t>
    </rPh>
    <rPh sb="19" eb="22">
      <t>セイゴウセイ</t>
    </rPh>
    <phoneticPr fontId="1"/>
  </si>
  <si>
    <t>備考</t>
    <rPh sb="0" eb="2">
      <t>ビコウ</t>
    </rPh>
    <phoneticPr fontId="1"/>
  </si>
  <si>
    <t>電気業用水力発電設備：22年</t>
    <rPh sb="13" eb="14">
      <t>ネン</t>
    </rPh>
    <phoneticPr fontId="1"/>
  </si>
  <si>
    <t>その他の水力発電設備：20年</t>
    <rPh sb="13" eb="14">
      <t>ネン</t>
    </rPh>
    <phoneticPr fontId="1"/>
  </si>
  <si>
    <t>（住宅用を除く）熱交換器で、冷暖房設備（冷凍機の出力が22kW以下のもの）は13年</t>
    <rPh sb="40" eb="41">
      <t>ネン</t>
    </rPh>
    <phoneticPr fontId="1"/>
  </si>
  <si>
    <t>法定耐用年数（年）</t>
    <phoneticPr fontId="1"/>
  </si>
  <si>
    <t>国税庁の耐用年数表における「蓄電池電源設備」より</t>
    <phoneticPr fontId="1"/>
  </si>
  <si>
    <t>条件付書式設定用</t>
    <rPh sb="0" eb="3">
      <t>ジョウケンツキ</t>
    </rPh>
    <rPh sb="3" eb="5">
      <t>ショシキ</t>
    </rPh>
    <rPh sb="5" eb="7">
      <t>セッテイ</t>
    </rPh>
    <rPh sb="7" eb="8">
      <t>ヨウ</t>
    </rPh>
    <phoneticPr fontId="1"/>
  </si>
  <si>
    <t>想定年間熱生産量のうち、自家消費する熱利用量</t>
    <rPh sb="4" eb="5">
      <t>ネツ</t>
    </rPh>
    <rPh sb="5" eb="8">
      <t>セイサンリョウ</t>
    </rPh>
    <rPh sb="12" eb="16">
      <t>ジカショウヒ</t>
    </rPh>
    <rPh sb="18" eb="19">
      <t>ネツ</t>
    </rPh>
    <rPh sb="19" eb="21">
      <t>リヨウ</t>
    </rPh>
    <rPh sb="21" eb="22">
      <t>リョウ</t>
    </rPh>
    <phoneticPr fontId="1"/>
  </si>
  <si>
    <t>地熱発電</t>
    <phoneticPr fontId="1"/>
  </si>
  <si>
    <t>地熱発電</t>
    <phoneticPr fontId="1"/>
  </si>
  <si>
    <t>地熱利用</t>
    <phoneticPr fontId="1"/>
  </si>
  <si>
    <t>バイオマス熱利用</t>
    <phoneticPr fontId="1"/>
  </si>
  <si>
    <t>バイオマス熱利用</t>
    <phoneticPr fontId="1"/>
  </si>
  <si>
    <t>2.1　再生可能エネルギー発電・熱利用設備（コジェネレーションシステム）について</t>
    <rPh sb="4" eb="6">
      <t>サイセイ</t>
    </rPh>
    <rPh sb="6" eb="8">
      <t>カノウ</t>
    </rPh>
    <rPh sb="13" eb="15">
      <t>ハツデン</t>
    </rPh>
    <rPh sb="16" eb="17">
      <t>ネツ</t>
    </rPh>
    <rPh sb="17" eb="19">
      <t>リヨウ</t>
    </rPh>
    <rPh sb="19" eb="21">
      <t>セツビ</t>
    </rPh>
    <phoneticPr fontId="1"/>
  </si>
  <si>
    <t>再生可能エネルギー発電・熱利用設備（コジェネレーションシステム）を導入しますか？</t>
    <rPh sb="0" eb="2">
      <t>サイセイ</t>
    </rPh>
    <rPh sb="2" eb="4">
      <t>カノウ</t>
    </rPh>
    <rPh sb="9" eb="11">
      <t>ハツデン</t>
    </rPh>
    <rPh sb="12" eb="13">
      <t>ネツ</t>
    </rPh>
    <rPh sb="13" eb="15">
      <t>リヨウ</t>
    </rPh>
    <rPh sb="15" eb="17">
      <t>セツビ</t>
    </rPh>
    <rPh sb="33" eb="35">
      <t>ドウニュウ</t>
    </rPh>
    <phoneticPr fontId="1"/>
  </si>
  <si>
    <t>想定全負荷運転時間（時間/年）</t>
    <rPh sb="0" eb="5">
      <t>ソウテイゼンフカ</t>
    </rPh>
    <rPh sb="5" eb="9">
      <t>ウンテンジカン</t>
    </rPh>
    <rPh sb="10" eb="12">
      <t>ジカン</t>
    </rPh>
    <rPh sb="13" eb="14">
      <t>トシ</t>
    </rPh>
    <phoneticPr fontId="1"/>
  </si>
  <si>
    <t>　＝「2.1a.」＋「2.2」</t>
    <phoneticPr fontId="1"/>
  </si>
  <si>
    <t>b．再生可能エネルギー発電・熱利用設備による想定年間熱生産量</t>
    <rPh sb="2" eb="6">
      <t>サイセイカノウ</t>
    </rPh>
    <rPh sb="11" eb="13">
      <t>ハツデン</t>
    </rPh>
    <rPh sb="14" eb="17">
      <t>ネツリヨウ</t>
    </rPh>
    <rPh sb="17" eb="19">
      <t>セツビ</t>
    </rPh>
    <rPh sb="22" eb="24">
      <t>ソウテイ</t>
    </rPh>
    <rPh sb="24" eb="26">
      <t>ネンカン</t>
    </rPh>
    <rPh sb="26" eb="27">
      <t>ネツ</t>
    </rPh>
    <rPh sb="27" eb="29">
      <t>セイサン</t>
    </rPh>
    <rPh sb="29" eb="30">
      <t>リョウ</t>
    </rPh>
    <phoneticPr fontId="1"/>
  </si>
  <si>
    <t>　=a.+b.</t>
    <phoneticPr fontId="1"/>
  </si>
  <si>
    <t>a.＋b.</t>
    <phoneticPr fontId="1"/>
  </si>
  <si>
    <t>b.想定年間熱生産量合計（kWh/年）</t>
    <rPh sb="2" eb="4">
      <t>ソウテイ</t>
    </rPh>
    <rPh sb="4" eb="6">
      <t>ネンカン</t>
    </rPh>
    <rPh sb="6" eb="7">
      <t>ネツ</t>
    </rPh>
    <rPh sb="7" eb="9">
      <t>セイサン</t>
    </rPh>
    <rPh sb="9" eb="10">
      <t>リョウ</t>
    </rPh>
    <rPh sb="10" eb="12">
      <t>ゴウケイ</t>
    </rPh>
    <phoneticPr fontId="1"/>
  </si>
  <si>
    <t>　＝「2.6（１）」のb.+c.</t>
    <phoneticPr fontId="1"/>
  </si>
  <si>
    <t>　＝「2.6（２）」のc.+d.</t>
    <phoneticPr fontId="1"/>
  </si>
  <si>
    <t>事業継続性</t>
    <rPh sb="0" eb="2">
      <t>ジギョウ</t>
    </rPh>
    <rPh sb="2" eb="5">
      <t>ケイゾクセイ</t>
    </rPh>
    <phoneticPr fontId="1"/>
  </si>
  <si>
    <t>選択してください</t>
    <phoneticPr fontId="1"/>
  </si>
  <si>
    <t>1.左記の対策を実施済み又は実施予定</t>
    <phoneticPr fontId="1"/>
  </si>
  <si>
    <t>3.対策は不要</t>
    <phoneticPr fontId="1"/>
  </si>
  <si>
    <t>2.左記以外の対策を実施済み又は実施予定</t>
    <rPh sb="12" eb="13">
      <t>ス</t>
    </rPh>
    <rPh sb="18" eb="20">
      <t>ヨテイ</t>
    </rPh>
    <phoneticPr fontId="1"/>
  </si>
  <si>
    <t>４．事業継続性に関する項目</t>
    <rPh sb="2" eb="4">
      <t>ジギョウ</t>
    </rPh>
    <rPh sb="4" eb="7">
      <t>ケイゾクセイ</t>
    </rPh>
    <rPh sb="8" eb="9">
      <t>カン</t>
    </rPh>
    <rPh sb="11" eb="13">
      <t>コウモク</t>
    </rPh>
    <phoneticPr fontId="1"/>
  </si>
  <si>
    <t>4.1　再生可能エネルギー発電事業（蓄電池を含む）</t>
    <rPh sb="4" eb="6">
      <t>サイセイ</t>
    </rPh>
    <rPh sb="6" eb="8">
      <t>カノウ</t>
    </rPh>
    <rPh sb="13" eb="15">
      <t>ハツデン</t>
    </rPh>
    <rPh sb="15" eb="17">
      <t>ジギョウ</t>
    </rPh>
    <rPh sb="18" eb="21">
      <t>チクデンチ</t>
    </rPh>
    <rPh sb="22" eb="23">
      <t>フク</t>
    </rPh>
    <phoneticPr fontId="1"/>
  </si>
  <si>
    <t>4.2　再生可能エネルギー熱利用事業</t>
    <rPh sb="4" eb="6">
      <t>サイセイ</t>
    </rPh>
    <rPh sb="6" eb="8">
      <t>カノウ</t>
    </rPh>
    <rPh sb="13" eb="14">
      <t>ネツ</t>
    </rPh>
    <rPh sb="14" eb="16">
      <t>リヨウ</t>
    </rPh>
    <rPh sb="16" eb="18">
      <t>ジギョウ</t>
    </rPh>
    <phoneticPr fontId="1"/>
  </si>
  <si>
    <t>3.5　補足（特記事項があれば記入してください。）　＜任意＞</t>
    <rPh sb="4" eb="6">
      <t>ホソク</t>
    </rPh>
    <rPh sb="7" eb="11">
      <t>トッキジコウ</t>
    </rPh>
    <rPh sb="15" eb="17">
      <t>キニュウ</t>
    </rPh>
    <rPh sb="27" eb="29">
      <t>ニンイ</t>
    </rPh>
    <phoneticPr fontId="1"/>
  </si>
  <si>
    <t>地熱資源（温泉）に薬液を注入し、スケールの発生防止や、熱交換器等のスケール除去を定期的なメンテナンスにより実施する。</t>
  </si>
  <si>
    <t>排出者別に、調達可能なバイオマスをサンプリングし、性状（水分率、夾雑物など）や年間変動について把握する。性状は、畜種や飼育方法などにより異なるため、これらの情報も把握する。</t>
  </si>
  <si>
    <t>微生物への阻害がおきないような性状管理を行う。また、性状に応じ、トラブルの原因と特定しやすくすることもふまえ原料の投入管理（投入した原料の種類、量、ガス発生量の記録など）を徹底する。なお、廃棄物処理業のため、原料の安定供給の滞りなど、調達に関するリスクを分担できないことに留意する。</t>
  </si>
  <si>
    <t>計画段階において、調達可能な燃料種、質、量を地域の燃料供給事業者に確認し、それを踏まえた規模の決定とバイオマス発電設備、熱利用設備、発電・熱利用設備の方式を選定する。</t>
  </si>
  <si>
    <t>消化液の需要先となる農地を確保するため、消化液成分を発酵試験などにより予測し、その成分に基づき、各農家が栽培する作物との適合性を確認し、消化液需要量を見込んでおく。又は、当初から消化液の浄化放流による処理を計画する場合は、適正処理に必要なコストを考慮した事業計画を作成する。</t>
  </si>
  <si>
    <t>凍結防止策として、集熱器系統に不凍液を入れるシステムを選定する。</t>
  </si>
  <si>
    <t xml:space="preserve"> </t>
    <phoneticPr fontId="1"/>
  </si>
  <si>
    <t>＊場合によって必須または任意</t>
    <rPh sb="1" eb="3">
      <t>バアイ</t>
    </rPh>
    <rPh sb="7" eb="9">
      <t>ヒッス</t>
    </rPh>
    <rPh sb="12" eb="14">
      <t>ニンイ</t>
    </rPh>
    <phoneticPr fontId="1"/>
  </si>
  <si>
    <t>入力必須or任意欄</t>
    <rPh sb="0" eb="2">
      <t>ニュウリョク</t>
    </rPh>
    <rPh sb="2" eb="4">
      <t>ヒッス</t>
    </rPh>
    <rPh sb="6" eb="8">
      <t>ニンイ</t>
    </rPh>
    <rPh sb="8" eb="9">
      <t>ラン</t>
    </rPh>
    <phoneticPr fontId="1"/>
  </si>
  <si>
    <t>その他の収入項目
（例：消化液）</t>
    <rPh sb="2" eb="3">
      <t>タ</t>
    </rPh>
    <rPh sb="4" eb="6">
      <t>シュウニュウ</t>
    </rPh>
    <rPh sb="6" eb="8">
      <t>コウモク</t>
    </rPh>
    <rPh sb="10" eb="11">
      <t>レイ</t>
    </rPh>
    <rPh sb="12" eb="15">
      <t>ショウカエキ</t>
    </rPh>
    <phoneticPr fontId="1"/>
  </si>
  <si>
    <t>円</t>
    <rPh sb="0" eb="1">
      <t>エン</t>
    </rPh>
    <phoneticPr fontId="1"/>
  </si>
  <si>
    <t>年間使用量又は年間発電量</t>
    <rPh sb="0" eb="2">
      <t>ネンカン</t>
    </rPh>
    <rPh sb="2" eb="5">
      <t>シヨウリョウ</t>
    </rPh>
    <rPh sb="5" eb="6">
      <t>マタ</t>
    </rPh>
    <rPh sb="7" eb="9">
      <t>ネンカン</t>
    </rPh>
    <rPh sb="9" eb="12">
      <t>ハツデンリョウ</t>
    </rPh>
    <phoneticPr fontId="1"/>
  </si>
  <si>
    <t>導入後使用量</t>
    <rPh sb="0" eb="2">
      <t>ドウニュウ</t>
    </rPh>
    <rPh sb="2" eb="3">
      <t>ゴ</t>
    </rPh>
    <phoneticPr fontId="1"/>
  </si>
  <si>
    <t>補助事業で導入する再生可能エネルギー設備、蓄エネルギー設備、燃料製造設備のイニシャルコストを記入してください。</t>
    <rPh sb="0" eb="2">
      <t>ホジョ</t>
    </rPh>
    <rPh sb="2" eb="4">
      <t>ジギョウ</t>
    </rPh>
    <rPh sb="5" eb="7">
      <t>ドウニュウ</t>
    </rPh>
    <rPh sb="9" eb="11">
      <t>サイセイ</t>
    </rPh>
    <rPh sb="11" eb="13">
      <t>カノウ</t>
    </rPh>
    <rPh sb="18" eb="20">
      <t>セツビ</t>
    </rPh>
    <rPh sb="21" eb="22">
      <t>チク</t>
    </rPh>
    <rPh sb="27" eb="29">
      <t>セツビ</t>
    </rPh>
    <rPh sb="30" eb="36">
      <t>ネンリョウセイゾウセツビ</t>
    </rPh>
    <rPh sb="46" eb="48">
      <t>キニュウ</t>
    </rPh>
    <phoneticPr fontId="1"/>
  </si>
  <si>
    <t>補足欄（数量、単価等の情報を記載）</t>
    <rPh sb="0" eb="2">
      <t>ホソク</t>
    </rPh>
    <rPh sb="2" eb="3">
      <t>ラン</t>
    </rPh>
    <rPh sb="4" eb="6">
      <t>スウリョウ</t>
    </rPh>
    <rPh sb="7" eb="9">
      <t>タンカ</t>
    </rPh>
    <rPh sb="9" eb="10">
      <t>トウ</t>
    </rPh>
    <rPh sb="11" eb="13">
      <t>ジョウホウ</t>
    </rPh>
    <rPh sb="14" eb="16">
      <t>キサイ</t>
    </rPh>
    <phoneticPr fontId="1"/>
  </si>
  <si>
    <t>ID：</t>
    <phoneticPr fontId="1"/>
  </si>
  <si>
    <t>バイオマス発電（木質）・熱利用設備</t>
    <rPh sb="8" eb="10">
      <t>モクシツ</t>
    </rPh>
    <phoneticPr fontId="1"/>
  </si>
  <si>
    <t>バイオマス発電（メタン）・熱利用設備</t>
    <phoneticPr fontId="1"/>
  </si>
  <si>
    <t>3.2　イニシャルコストに関する項目</t>
    <rPh sb="13" eb="14">
      <t>カン</t>
    </rPh>
    <rPh sb="16" eb="18">
      <t>コウモク</t>
    </rPh>
    <phoneticPr fontId="1"/>
  </si>
  <si>
    <t>3.1　収入に関する項目</t>
    <rPh sb="4" eb="6">
      <t>シュウニュウ</t>
    </rPh>
    <rPh sb="7" eb="8">
      <t>カン</t>
    </rPh>
    <rPh sb="10" eb="12">
      <t>コウモク</t>
    </rPh>
    <phoneticPr fontId="1"/>
  </si>
  <si>
    <t>導入前使用量
又は発電量</t>
    <rPh sb="0" eb="2">
      <t>ドウニュウ</t>
    </rPh>
    <rPh sb="2" eb="3">
      <t>マエ</t>
    </rPh>
    <rPh sb="3" eb="6">
      <t>シヨウリョウ</t>
    </rPh>
    <rPh sb="7" eb="8">
      <t>マタ</t>
    </rPh>
    <rPh sb="9" eb="12">
      <t>ハツデンリョウ</t>
    </rPh>
    <phoneticPr fontId="1"/>
  </si>
  <si>
    <t>a.設備導入前後のエネルギー種別年間使用量を比較してCO2排出削減量を算定</t>
    <phoneticPr fontId="1"/>
  </si>
  <si>
    <t>b.設備導入前は商用電力を使用し、再エネによる年間発電量をCO2排出削減量として算定</t>
    <phoneticPr fontId="1"/>
  </si>
  <si>
    <t>＜入力表＞</t>
    <rPh sb="1" eb="3">
      <t>ニュウリョク</t>
    </rPh>
    <rPh sb="3" eb="4">
      <t>ヒョウ</t>
    </rPh>
    <phoneticPr fontId="1"/>
  </si>
  <si>
    <r>
      <t>新たに自家消費できる再生可能エネルギー由来の</t>
    </r>
    <r>
      <rPr>
        <sz val="11"/>
        <color rgb="FF0070C0"/>
        <rFont val="Meiryo UI"/>
        <family val="3"/>
        <charset val="128"/>
        <scheme val="minor"/>
      </rPr>
      <t>電力</t>
    </r>
    <r>
      <rPr>
        <sz val="11"/>
        <color theme="1"/>
        <rFont val="Meiryo UI"/>
        <family val="3"/>
        <charset val="128"/>
        <scheme val="minor"/>
      </rPr>
      <t>の拡大量合計（kWh/年）</t>
    </r>
    <rPh sb="0" eb="1">
      <t>アラ</t>
    </rPh>
    <rPh sb="3" eb="5">
      <t>ジカ</t>
    </rPh>
    <rPh sb="5" eb="7">
      <t>ショウヒ</t>
    </rPh>
    <rPh sb="10" eb="12">
      <t>サイセイ</t>
    </rPh>
    <rPh sb="12" eb="14">
      <t>カノウ</t>
    </rPh>
    <rPh sb="19" eb="21">
      <t>ユライ</t>
    </rPh>
    <rPh sb="22" eb="24">
      <t>デンリョク</t>
    </rPh>
    <rPh sb="25" eb="27">
      <t>カクダイ</t>
    </rPh>
    <rPh sb="27" eb="28">
      <t>リョウ</t>
    </rPh>
    <rPh sb="28" eb="30">
      <t>ゴウケイ</t>
    </rPh>
    <rPh sb="35" eb="36">
      <t>トシ</t>
    </rPh>
    <phoneticPr fontId="1"/>
  </si>
  <si>
    <t>上段：想定年間発電量（kWh/年）
下段：想定年間熱生産量
（kWh/年）</t>
    <rPh sb="0" eb="2">
      <t>ジョウダン</t>
    </rPh>
    <rPh sb="3" eb="7">
      <t>ソウテイネンカン</t>
    </rPh>
    <rPh sb="7" eb="10">
      <t>ハツデンリョウ</t>
    </rPh>
    <rPh sb="15" eb="16">
      <t>ネン</t>
    </rPh>
    <rPh sb="18" eb="20">
      <t>ゲダン</t>
    </rPh>
    <rPh sb="21" eb="23">
      <t>ソウテイ</t>
    </rPh>
    <rPh sb="23" eb="25">
      <t>ネンカン</t>
    </rPh>
    <rPh sb="25" eb="26">
      <t>ネツ</t>
    </rPh>
    <rPh sb="26" eb="28">
      <t>セイサン</t>
    </rPh>
    <rPh sb="28" eb="29">
      <t>リョウ</t>
    </rPh>
    <rPh sb="35" eb="36">
      <t>ネン</t>
    </rPh>
    <phoneticPr fontId="1"/>
  </si>
  <si>
    <t>上段：年間設備利用率（％）
下段：想定全負荷運転時間
（時間/年）</t>
    <rPh sb="0" eb="2">
      <t>ジョウダン</t>
    </rPh>
    <rPh sb="3" eb="5">
      <t>ネンカン</t>
    </rPh>
    <rPh sb="5" eb="7">
      <t>セツビ</t>
    </rPh>
    <rPh sb="7" eb="9">
      <t>リヨウ</t>
    </rPh>
    <rPh sb="9" eb="10">
      <t>リツ</t>
    </rPh>
    <rPh sb="14" eb="16">
      <t>ゲダン</t>
    </rPh>
    <rPh sb="17" eb="22">
      <t>ソウテイゼンフカ</t>
    </rPh>
    <rPh sb="22" eb="26">
      <t>ウンテンジカン</t>
    </rPh>
    <rPh sb="28" eb="30">
      <t>ジカン</t>
    </rPh>
    <rPh sb="31" eb="32">
      <t>ネン</t>
    </rPh>
    <phoneticPr fontId="1"/>
  </si>
  <si>
    <r>
      <t>m</t>
    </r>
    <r>
      <rPr>
        <vertAlign val="superscript"/>
        <sz val="11"/>
        <color theme="1"/>
        <rFont val="Meiryo UI"/>
        <family val="3"/>
        <charset val="128"/>
        <scheme val="minor"/>
      </rPr>
      <t>3</t>
    </r>
    <phoneticPr fontId="2"/>
  </si>
  <si>
    <r>
      <t>補助事業で導入する再生可能エネルギー設備の発電量、熱生産量に対する</t>
    </r>
    <r>
      <rPr>
        <b/>
        <sz val="11"/>
        <color rgb="FFC00000"/>
        <rFont val="Meiryo UI"/>
        <family val="3"/>
        <charset val="128"/>
        <scheme val="minor"/>
      </rPr>
      <t>自家消費量を入力</t>
    </r>
    <r>
      <rPr>
        <b/>
        <sz val="11"/>
        <color theme="1"/>
        <rFont val="Meiryo UI"/>
        <family val="3"/>
        <charset val="128"/>
        <scheme val="minor"/>
      </rPr>
      <t>してください。</t>
    </r>
    <rPh sb="0" eb="2">
      <t>ホジョ</t>
    </rPh>
    <rPh sb="2" eb="4">
      <t>ジギョウ</t>
    </rPh>
    <rPh sb="5" eb="7">
      <t>ドウニュウ</t>
    </rPh>
    <rPh sb="9" eb="11">
      <t>サイセイ</t>
    </rPh>
    <rPh sb="11" eb="13">
      <t>カノウ</t>
    </rPh>
    <rPh sb="18" eb="20">
      <t>セツビ</t>
    </rPh>
    <rPh sb="21" eb="24">
      <t>ハツデンリョウ</t>
    </rPh>
    <rPh sb="25" eb="29">
      <t>ネツセイサンリョウ</t>
    </rPh>
    <rPh sb="30" eb="31">
      <t>タイ</t>
    </rPh>
    <rPh sb="33" eb="37">
      <t>ジカショウヒ</t>
    </rPh>
    <rPh sb="37" eb="38">
      <t>リョウ</t>
    </rPh>
    <rPh sb="39" eb="41">
      <t>ニュウリョク</t>
    </rPh>
    <phoneticPr fontId="1"/>
  </si>
  <si>
    <t>c.うち蓄熱槽等を入れない場合の自家消費する熱利用量（補機設備による熱利用量含む）</t>
    <rPh sb="4" eb="7">
      <t>チクネツソウ</t>
    </rPh>
    <rPh sb="7" eb="8">
      <t>トウ</t>
    </rPh>
    <rPh sb="9" eb="10">
      <t>イ</t>
    </rPh>
    <rPh sb="13" eb="15">
      <t>バアイ</t>
    </rPh>
    <rPh sb="16" eb="18">
      <t>ジカ</t>
    </rPh>
    <rPh sb="18" eb="20">
      <t>ショウヒ</t>
    </rPh>
    <rPh sb="22" eb="23">
      <t>ネツ</t>
    </rPh>
    <rPh sb="23" eb="25">
      <t>リヨウ</t>
    </rPh>
    <rPh sb="25" eb="26">
      <t>リョウ</t>
    </rPh>
    <rPh sb="27" eb="28">
      <t>タスク</t>
    </rPh>
    <rPh sb="28" eb="29">
      <t>キ</t>
    </rPh>
    <rPh sb="29" eb="31">
      <t>セツビ</t>
    </rPh>
    <rPh sb="34" eb="35">
      <t>ネツ</t>
    </rPh>
    <rPh sb="35" eb="37">
      <t>リヨウ</t>
    </rPh>
    <rPh sb="37" eb="38">
      <t>リョウ</t>
    </rPh>
    <rPh sb="38" eb="39">
      <t>フク</t>
    </rPh>
    <phoneticPr fontId="1"/>
  </si>
  <si>
    <r>
      <t>d.うち新たに自家消費できる再生可能エネルギー由来の</t>
    </r>
    <r>
      <rPr>
        <sz val="11"/>
        <color rgb="FF0070C0"/>
        <rFont val="Meiryo UI"/>
        <family val="3"/>
        <charset val="128"/>
        <scheme val="minor"/>
      </rPr>
      <t>熱</t>
    </r>
    <r>
      <rPr>
        <sz val="11"/>
        <color theme="1"/>
        <rFont val="Meiryo UI"/>
        <family val="3"/>
        <charset val="128"/>
        <scheme val="minor"/>
      </rPr>
      <t>の拡大量合計</t>
    </r>
    <rPh sb="26" eb="27">
      <t>ネツ</t>
    </rPh>
    <phoneticPr fontId="1"/>
  </si>
  <si>
    <t>　＝a.－b.－c.
　　※「3.2.（２）余剰分の電力・熱の販売による収入の算出」で使用</t>
    <rPh sb="43" eb="45">
      <t>シヨウ</t>
    </rPh>
    <phoneticPr fontId="1"/>
  </si>
  <si>
    <t>　=(a.+b.）－(c.+d.)　
※「3.2.（２）余剰分の電力・熱の販売による収入の算出」で使用</t>
    <phoneticPr fontId="1"/>
  </si>
  <si>
    <r>
      <t>Nm</t>
    </r>
    <r>
      <rPr>
        <vertAlign val="superscript"/>
        <sz val="11"/>
        <color theme="1"/>
        <rFont val="Meiryo UI"/>
        <family val="3"/>
        <charset val="128"/>
        <scheme val="minor"/>
      </rPr>
      <t>3</t>
    </r>
    <r>
      <rPr>
        <sz val="11"/>
        <color theme="1"/>
        <rFont val="Meiryo UI"/>
        <family val="3"/>
        <charset val="128"/>
        <scheme val="minor"/>
      </rPr>
      <t>/日</t>
    </r>
    <rPh sb="4" eb="5">
      <t>ニチ</t>
    </rPh>
    <phoneticPr fontId="2"/>
  </si>
  <si>
    <r>
      <t>①別紙7での算定方法に従いa.、b.に赤枠で示した記入欄を参照の上、</t>
    </r>
    <r>
      <rPr>
        <b/>
        <sz val="11"/>
        <rFont val="Meiryo UI"/>
        <family val="3"/>
        <charset val="128"/>
        <scheme val="minor"/>
      </rPr>
      <t>＜入力表＞</t>
    </r>
    <r>
      <rPr>
        <sz val="11"/>
        <rFont val="Meiryo UI"/>
        <family val="3"/>
        <charset val="128"/>
        <scheme val="minor"/>
      </rPr>
      <t>に記入してください。</t>
    </r>
    <rPh sb="1" eb="3">
      <t>ベッシ</t>
    </rPh>
    <rPh sb="6" eb="8">
      <t>サンテイ</t>
    </rPh>
    <rPh sb="8" eb="10">
      <t>ホウホウ</t>
    </rPh>
    <rPh sb="11" eb="12">
      <t>シタガ</t>
    </rPh>
    <rPh sb="19" eb="20">
      <t>アカ</t>
    </rPh>
    <rPh sb="20" eb="21">
      <t>ワク</t>
    </rPh>
    <rPh sb="22" eb="23">
      <t>シメ</t>
    </rPh>
    <rPh sb="25" eb="27">
      <t>キニュウ</t>
    </rPh>
    <rPh sb="27" eb="28">
      <t>ラン</t>
    </rPh>
    <rPh sb="29" eb="31">
      <t>サンショウ</t>
    </rPh>
    <rPh sb="32" eb="33">
      <t>ウエ</t>
    </rPh>
    <rPh sb="35" eb="37">
      <t>ニュウリョク</t>
    </rPh>
    <rPh sb="37" eb="38">
      <t>ヒョウ</t>
    </rPh>
    <phoneticPr fontId="2"/>
  </si>
  <si>
    <r>
      <t>Nm</t>
    </r>
    <r>
      <rPr>
        <vertAlign val="superscript"/>
        <sz val="11"/>
        <color theme="1"/>
        <rFont val="Meiryo UI"/>
        <family val="3"/>
        <charset val="128"/>
        <scheme val="minor"/>
      </rPr>
      <t>3</t>
    </r>
    <r>
      <rPr>
        <sz val="11"/>
        <color theme="1"/>
        <rFont val="Meiryo UI"/>
        <family val="3"/>
        <charset val="128"/>
        <scheme val="minor"/>
      </rPr>
      <t>/年</t>
    </r>
    <rPh sb="4" eb="5">
      <t>ネン</t>
    </rPh>
    <phoneticPr fontId="1"/>
  </si>
  <si>
    <r>
      <t>円/Nm</t>
    </r>
    <r>
      <rPr>
        <vertAlign val="superscript"/>
        <sz val="11"/>
        <color theme="1"/>
        <rFont val="Meiryo UI"/>
        <family val="3"/>
        <charset val="128"/>
        <scheme val="minor"/>
      </rPr>
      <t>3</t>
    </r>
    <rPh sb="0" eb="1">
      <t>エン</t>
    </rPh>
    <phoneticPr fontId="1"/>
  </si>
  <si>
    <r>
      <t>m</t>
    </r>
    <r>
      <rPr>
        <vertAlign val="superscript"/>
        <sz val="11"/>
        <color theme="1"/>
        <rFont val="Meiryo UI"/>
        <family val="3"/>
        <charset val="128"/>
        <scheme val="minor"/>
      </rPr>
      <t>3</t>
    </r>
    <r>
      <rPr>
        <sz val="11"/>
        <color theme="1"/>
        <rFont val="Meiryo UI"/>
        <family val="3"/>
        <charset val="128"/>
        <scheme val="minor"/>
      </rPr>
      <t>/年</t>
    </r>
    <rPh sb="3" eb="4">
      <t>ネン</t>
    </rPh>
    <phoneticPr fontId="1"/>
  </si>
  <si>
    <r>
      <t>円/m</t>
    </r>
    <r>
      <rPr>
        <vertAlign val="superscript"/>
        <sz val="11"/>
        <color theme="1"/>
        <rFont val="Meiryo UI"/>
        <family val="3"/>
        <charset val="128"/>
        <scheme val="minor"/>
      </rPr>
      <t>3</t>
    </r>
    <rPh sb="0" eb="1">
      <t>エン</t>
    </rPh>
    <phoneticPr fontId="1"/>
  </si>
  <si>
    <r>
      <rPr>
        <sz val="11"/>
        <color rgb="FFFF0000"/>
        <rFont val="Meiryo UI"/>
        <family val="3"/>
        <charset val="128"/>
        <scheme val="minor"/>
      </rPr>
      <t>千円</t>
    </r>
    <r>
      <rPr>
        <sz val="11"/>
        <color theme="1"/>
        <rFont val="Meiryo UI"/>
        <family val="3"/>
        <charset val="128"/>
        <scheme val="minor"/>
      </rPr>
      <t>/年</t>
    </r>
    <rPh sb="0" eb="1">
      <t>セン</t>
    </rPh>
    <rPh sb="1" eb="2">
      <t>エン</t>
    </rPh>
    <rPh sb="3" eb="4">
      <t>ネン</t>
    </rPh>
    <phoneticPr fontId="1"/>
  </si>
  <si>
    <t>補助事業で導入する再生可能エネルギー設備別に、該当する回答項目について選択してください。</t>
    <rPh sb="0" eb="2">
      <t>ホジョ</t>
    </rPh>
    <phoneticPr fontId="1"/>
  </si>
  <si>
    <t>＝補助金を考慮した自己負担額 ÷［(事業期間の収入見込み合計－事業期間のランニングコスト合計）÷事業期間］</t>
    <rPh sb="1" eb="4">
      <t>ホジョキン</t>
    </rPh>
    <rPh sb="5" eb="7">
      <t>コウリョ</t>
    </rPh>
    <rPh sb="9" eb="11">
      <t>ジコ</t>
    </rPh>
    <rPh sb="11" eb="13">
      <t>フタン</t>
    </rPh>
    <rPh sb="13" eb="14">
      <t>ガク</t>
    </rPh>
    <rPh sb="18" eb="20">
      <t>ジギョウ</t>
    </rPh>
    <rPh sb="20" eb="22">
      <t>キカン</t>
    </rPh>
    <rPh sb="23" eb="25">
      <t>シュウニュウ</t>
    </rPh>
    <rPh sb="25" eb="27">
      <t>ミコ</t>
    </rPh>
    <rPh sb="28" eb="30">
      <t>ゴウケイ</t>
    </rPh>
    <rPh sb="48" eb="52">
      <t>ジギョウキカン</t>
    </rPh>
    <phoneticPr fontId="1"/>
  </si>
  <si>
    <t>a-1</t>
    <phoneticPr fontId="1"/>
  </si>
  <si>
    <t>対策が不要である理由</t>
    <rPh sb="0" eb="2">
      <t>タイサク</t>
    </rPh>
    <rPh sb="3" eb="5">
      <t>フヨウ</t>
    </rPh>
    <rPh sb="8" eb="10">
      <t>リユウ</t>
    </rPh>
    <phoneticPr fontId="1"/>
  </si>
  <si>
    <t>その他の対策（上記以外の対策）</t>
    <rPh sb="2" eb="3">
      <t>タ</t>
    </rPh>
    <rPh sb="4" eb="6">
      <t>タイサク</t>
    </rPh>
    <rPh sb="7" eb="9">
      <t>ジョウキ</t>
    </rPh>
    <rPh sb="9" eb="11">
      <t>イガイ</t>
    </rPh>
    <rPh sb="12" eb="14">
      <t>タイサク</t>
    </rPh>
    <phoneticPr fontId="1"/>
  </si>
  <si>
    <t>a-2</t>
    <phoneticPr fontId="1"/>
  </si>
  <si>
    <t>b-2</t>
  </si>
  <si>
    <t>記載がない場合は、採点対象となりませんので、ご注意ください。</t>
    <rPh sb="0" eb="2">
      <t>キサイ</t>
    </rPh>
    <rPh sb="5" eb="7">
      <t>バアイ</t>
    </rPh>
    <rPh sb="9" eb="11">
      <t>サイテン</t>
    </rPh>
    <rPh sb="11" eb="13">
      <t>タイショウ</t>
    </rPh>
    <rPh sb="23" eb="25">
      <t>チュウイ</t>
    </rPh>
    <phoneticPr fontId="1"/>
  </si>
  <si>
    <t>リスク対策の実施状況について</t>
    <rPh sb="3" eb="5">
      <t>タイサク</t>
    </rPh>
    <rPh sb="6" eb="8">
      <t>ジッシ</t>
    </rPh>
    <rPh sb="8" eb="10">
      <t>ジョウキョウ</t>
    </rPh>
    <phoneticPr fontId="1"/>
  </si>
  <si>
    <t>リスクの認識について</t>
    <rPh sb="4" eb="6">
      <t>ニンシキ</t>
    </rPh>
    <phoneticPr fontId="1"/>
  </si>
  <si>
    <t>a-3</t>
    <phoneticPr fontId="1"/>
  </si>
  <si>
    <t>a-4</t>
    <phoneticPr fontId="1"/>
  </si>
  <si>
    <t>a-5</t>
    <phoneticPr fontId="1"/>
  </si>
  <si>
    <t>a-6</t>
    <phoneticPr fontId="1"/>
  </si>
  <si>
    <t>補助金で導入した再生可能エネルギー設備等が、地震・台風・集中豪雨・豪雪・津波などの自然災害に対する十分な強度計算や対策が取られておらず、事業要件（地域における再エネ普及・拡大の妨げとなっている自然的社会的条件に応じた課題への適切な対応を備えていること）を満たさないおそれ。</t>
    <phoneticPr fontId="1"/>
  </si>
  <si>
    <t>自然災害（地震・台風・集中豪雨・豪雪・津波など）に対する災害対応基準（設備の耐震設計に関するガイドラインなど）やそれに類するもの（各種再生可能エネルギー設備の設計・施工のガイドライン、地方公共団体等が公表しているハザードマップなど）に従い設計図書等を作成し、それに基づき、所要の安全度が確保されるように設計・施工を行う。
※事業要件を満たさない場合は、追加工事などの是正措置を求められる場合があります。</t>
    <phoneticPr fontId="1"/>
  </si>
  <si>
    <t>＜再省蓄エネシステムの場合＞充放電サイクルが多く、放電深度が大きい場合、蓄電設備の劣化が早まり、更新による追加費用が発生する。</t>
    <phoneticPr fontId="1"/>
  </si>
  <si>
    <t>b-1</t>
  </si>
  <si>
    <t>b-6</t>
  </si>
  <si>
    <t>b-7</t>
    <phoneticPr fontId="1"/>
  </si>
  <si>
    <t>b-8</t>
    <phoneticPr fontId="1"/>
  </si>
  <si>
    <t>b-9</t>
    <phoneticPr fontId="1"/>
  </si>
  <si>
    <t>b-10</t>
    <phoneticPr fontId="1"/>
  </si>
  <si>
    <t>c-1</t>
  </si>
  <si>
    <t>c-2</t>
  </si>
  <si>
    <t>c-3</t>
  </si>
  <si>
    <t>c-4</t>
  </si>
  <si>
    <t>c-5</t>
  </si>
  <si>
    <t>c-6</t>
  </si>
  <si>
    <t>c-7</t>
  </si>
  <si>
    <t>自然災害（地震・台風・集中豪雨・豪雪・津波など）に対する災害対応基準（設備の耐震設計に関するガイドラインなど）やそれに類するもの（各種再生可能エネルギー設備の設計・施工のガイドライン、地方公共団体等が公表しているハザードマップなど）に従い設計図書等を作成し、それに基づき、所要の安全度が確保されるように設計・施工を行う。</t>
    <phoneticPr fontId="1"/>
  </si>
  <si>
    <t>需要側の燃料要求を満たすか確認した上で、乾燥処理が不要な製材端材などを原料として利用し、高水分率の原料と組み合わせ水分調整を行う。</t>
  </si>
  <si>
    <t>乾燥設備の乾燥用燃料費用やメンテナンス費用の増大を防ぐため、製造量から逆算して必要なストックヤードを確保し、そこで調達した原木を自然乾燥させて乾燥前に水分率を低下させておく。</t>
  </si>
  <si>
    <t>河川水、海水、湖水、下水等の熱源となる資源について既存文献、現地調査・流量・温度調査等を踏まえた分析を行い、適正な機器の選定を行う。</t>
    <phoneticPr fontId="1"/>
  </si>
  <si>
    <t>熱源の成分分析と、その成分に適合した材質の配管を採用し、腐食しやすい管継手との接合部は、メーカーに確認し接合方法を決める。また、ゴミ等の異物の影響を受けにくい機器選定や、異物を破砕、除去等する機器（グラインポンプ、ストレーナなど）を採用する。</t>
    <phoneticPr fontId="1"/>
  </si>
  <si>
    <t>g.地熱（熱利用）</t>
    <rPh sb="2" eb="4">
      <t>チネツ</t>
    </rPh>
    <rPh sb="5" eb="6">
      <t>ネツ</t>
    </rPh>
    <rPh sb="6" eb="8">
      <t>リヨウ</t>
    </rPh>
    <phoneticPr fontId="1"/>
  </si>
  <si>
    <t>h.バイオマス熱利用</t>
    <rPh sb="7" eb="8">
      <t>ネツ</t>
    </rPh>
    <rPh sb="8" eb="10">
      <t>リヨウ</t>
    </rPh>
    <phoneticPr fontId="1"/>
  </si>
  <si>
    <t>j.温度差エネルギー利用</t>
    <rPh sb="2" eb="5">
      <t>オンドサ</t>
    </rPh>
    <rPh sb="10" eb="12">
      <t>リヨウ</t>
    </rPh>
    <phoneticPr fontId="1"/>
  </si>
  <si>
    <t>k.雪氷熱利用</t>
    <phoneticPr fontId="1"/>
  </si>
  <si>
    <t>i-1.地中熱利用（クローズドループ方式）</t>
    <phoneticPr fontId="1"/>
  </si>
  <si>
    <t>i-2.地中熱利用（オープンループ方式）</t>
    <phoneticPr fontId="1"/>
  </si>
  <si>
    <t>d-1</t>
  </si>
  <si>
    <t>d-2</t>
  </si>
  <si>
    <t>d-3</t>
    <phoneticPr fontId="1"/>
  </si>
  <si>
    <t>d-4</t>
    <phoneticPr fontId="1"/>
  </si>
  <si>
    <t>d-5</t>
    <phoneticPr fontId="1"/>
  </si>
  <si>
    <t>d-6</t>
    <phoneticPr fontId="1"/>
  </si>
  <si>
    <t>d-7</t>
    <phoneticPr fontId="1"/>
  </si>
  <si>
    <t>d-8</t>
    <phoneticPr fontId="1"/>
  </si>
  <si>
    <t>e-1-1</t>
    <phoneticPr fontId="1"/>
  </si>
  <si>
    <t>e-1-2</t>
    <phoneticPr fontId="1"/>
  </si>
  <si>
    <t>e-1-3</t>
    <phoneticPr fontId="1"/>
  </si>
  <si>
    <t>e-1-4</t>
    <phoneticPr fontId="1"/>
  </si>
  <si>
    <t>e-1-10</t>
    <phoneticPr fontId="1"/>
  </si>
  <si>
    <t>e-2-1</t>
    <phoneticPr fontId="1"/>
  </si>
  <si>
    <t>e-2-2</t>
    <phoneticPr fontId="1"/>
  </si>
  <si>
    <t>e-2-6</t>
    <phoneticPr fontId="1"/>
  </si>
  <si>
    <t>f-1</t>
  </si>
  <si>
    <t>f-2</t>
  </si>
  <si>
    <t>f-3</t>
  </si>
  <si>
    <t>f-4</t>
  </si>
  <si>
    <t>g-1</t>
  </si>
  <si>
    <t>g-2</t>
  </si>
  <si>
    <t>g-4</t>
  </si>
  <si>
    <t>g-5</t>
  </si>
  <si>
    <t>g-3</t>
    <phoneticPr fontId="1"/>
  </si>
  <si>
    <t>g-6</t>
    <phoneticPr fontId="1"/>
  </si>
  <si>
    <t>h-1</t>
  </si>
  <si>
    <t>h-2</t>
  </si>
  <si>
    <t>h-3</t>
  </si>
  <si>
    <t>h-4</t>
  </si>
  <si>
    <t>i-1-1</t>
    <phoneticPr fontId="1"/>
  </si>
  <si>
    <t>i-1-2</t>
    <phoneticPr fontId="1"/>
  </si>
  <si>
    <t>i-2-1</t>
    <phoneticPr fontId="1"/>
  </si>
  <si>
    <t>i-2-2</t>
    <phoneticPr fontId="1"/>
  </si>
  <si>
    <t>i-2-3</t>
    <phoneticPr fontId="1"/>
  </si>
  <si>
    <t>i-2-4</t>
    <phoneticPr fontId="1"/>
  </si>
  <si>
    <t>j-1</t>
  </si>
  <si>
    <t>j-2</t>
  </si>
  <si>
    <t>j-3</t>
  </si>
  <si>
    <t>j-4</t>
  </si>
  <si>
    <t>k-1</t>
  </si>
  <si>
    <t>k-2</t>
  </si>
  <si>
    <t>k-3</t>
  </si>
  <si>
    <t>k-4</t>
  </si>
  <si>
    <t>補助金で導入した再生可能エネルギー設備等が、地震・台風・集中豪雨・豪雪・津波などの自然災害に対する十分な強度計算や対策が取られておらず、事業要件（地域における再エネ普及・拡大の妨げとなっている自然的社会的条件に応じた課題への適切な対応を備えていること）を満たさないおそれ。</t>
    <phoneticPr fontId="1"/>
  </si>
  <si>
    <t>＜再省蓄エネシステムの場合＞事業者自身で、要求性能水準の実現と適切な維持管理を実施できない場合、導入した設備の適切な運用ができず（エネルギー効率の低い運用となる等）、事業性が悪化する。</t>
    <phoneticPr fontId="1"/>
  </si>
  <si>
    <t>・設備の導入時において、契約内容に試運転調整の実施を明記する等により、施工者等から、導入した設備が設計時にシミュレーションしたとおりの効率的な運転となった状態（要求性能が実現された上）で引渡しを受ける。
・EMSなどにより設備の状況を監視・計測したデータを蓄積し解析・評価を行って、導入した設備が設計時のシミュレーションで想定したとおりの効率的な運転となるよう調整を行う。解析・評価に関しては、高度な知識と経験が必要となるため、必要に応じて再省蓄エネシステムの設計実績のある設計者等に依頼する。</t>
    <phoneticPr fontId="1"/>
  </si>
  <si>
    <t>＜再省蓄エネシステムの場合＞充放電サイクルが多く、放電深度が大きい場合、蓄電設備の劣化が早まり、更新による追加費用が発生する。</t>
    <phoneticPr fontId="1"/>
  </si>
  <si>
    <t>蓄電池の用途（再生可能エネルギー発電設備の出力変動抑制、余剰電力吸収等、ピークシフト・ピークカット、防災）を計画段階で決定し、シミュレーションを行った上で、蓄電池の特性に合わせた放電深度（リチウムイオン蓄電池では20~80%程度、鉛蓄電池では50%程度）で運用できるよう、余裕を持った蓄電池容量の設計とする。</t>
    <phoneticPr fontId="1"/>
  </si>
  <si>
    <t>荷重及び外力（固定荷重、積載荷重、積雪荷重、風荷重、地震荷重）により、設備の変形や破損などが生じるおそれ。</t>
    <phoneticPr fontId="1"/>
  </si>
  <si>
    <t>設計荷重の適正化が図られたJIS C 8955：2017「太陽電池アレイ用支持物の設計用荷重算出方法」に準じて、設計を行う。また、メーカー保証に適合した強度を確保した設計・施工を行う。</t>
    <phoneticPr fontId="1"/>
  </si>
  <si>
    <t>＜再省蓄エネシステムの場合＞再生可能エネルギー発電設備、再生可能エネルギー熱利用設備、蓄エネルギー設備等を再省蓄エネルギーシステムとして段階的に導入する場合、それぞれの設備が独立して制御され、施設全体での運用状況の把握や最適な運用が困難となり、運用者の手間や余分なユーティリティコストが発生する。</t>
    <phoneticPr fontId="1"/>
  </si>
  <si>
    <t>乱流、砂塵、雪・氷等の付着、塩害、雷等によりブレードや各種部品が劣化し、性能が低下する。</t>
    <phoneticPr fontId="1"/>
  </si>
  <si>
    <t>メーカー性能保証対応の方法、保証範囲を事前確認しておく。</t>
  </si>
  <si>
    <t>機器故障時の修理・交換費用や復旧時間を見込んだ事業計画を策定する。</t>
  </si>
  <si>
    <t>故障・事故頻度の高い部品については収支計画上可能な範囲で予備品のストックを準備し、復旧までの時間を短縮する。</t>
  </si>
  <si>
    <t>台風により、タワーの基礎からの倒壊、ブレードやナセルカバーの破損・飛散事故、ナセルカバーの破損箇所から流入した雨水により発電設備の故障等が発生する。乱流（風の乱れ）により、ブレードの疲労損傷や寿命に影響を及ぼすおそれがある。</t>
    <phoneticPr fontId="1"/>
  </si>
  <si>
    <t>山岳地帯など、風速・風向変動が非常に激しくなるケースが予測される場合、別の場所での風力発電設備の建設を検討する。建設する場合は、風力発電設備の選定にあたり、乱流について十分に考慮されているか、メーカーへ確認・相談をする。</t>
  </si>
  <si>
    <t>風力発電設備設置サイトにおける極地風速、乱流強度に基づいて、風力発電設備のIEC規格（国際電気標準会議が策定する電気及び電子技術分野の国際規格）に規定されるクラスに合致する風力発電設備を選定する。ただし、台風等による強風を加味する場合は、同規格に定義される特別クラス（Sクラス）に合致する風力発電設備を選定する。</t>
  </si>
  <si>
    <t>バックアップ電源として自家発電機を設置する等の安全措置を講じる。</t>
    <phoneticPr fontId="1"/>
  </si>
  <si>
    <t>b-3</t>
    <phoneticPr fontId="1"/>
  </si>
  <si>
    <t>b-4</t>
    <phoneticPr fontId="1"/>
  </si>
  <si>
    <t>乱流、砂塵、雪・氷等の付着、塩害等によりブレードや各種部品が劣化し、そのまま運転を継続すると、大きな機器等の損傷や事故につながる。</t>
    <phoneticPr fontId="1"/>
  </si>
  <si>
    <t>b-5</t>
    <phoneticPr fontId="1"/>
  </si>
  <si>
    <t>台風、突風等による発電設備の部品等の飛散により、周囲の建物の損傷等人的・物的損失を招き、賠償責任・保険料増額が発生する。</t>
    <phoneticPr fontId="1"/>
  </si>
  <si>
    <t>被害を防ぐため、計画地における落雷発生状況、台風の通過実績、風況などを考慮し、設計時に適切な施工方法を選択する。また、損傷した機器等の修復費の補償や、第三者に与えた物損や人身事故への賠償などに備えて損害保険へ加入する。</t>
    <phoneticPr fontId="1"/>
  </si>
  <si>
    <t>落雷等によるブレードの破損・剥離、折損や、ナセル及びその内部機器（ローター、発電機、増幅機、制御機器）が損傷する。</t>
    <phoneticPr fontId="1"/>
  </si>
  <si>
    <t>落雷の発生状況と機器等の被害状況を考慮し、損傷した機器等の修復費を補償する損害保険への加入を検討する。</t>
  </si>
  <si>
    <t>発電設備の耐雷機能の健全性が維持されるように、冬季雷シーズン後の点検、年に1回の定期点検、発電設備に大きな雷が落ちた後の点検を実施する。</t>
  </si>
  <si>
    <t>発電設備の立地状況に応じて、雷接近時には発電設備を事前に運転停止する。また、雷による発電設備の損傷時に部品が脱落、飛散した場合に想定される飛距離を踏まえた運転調整を実施する。</t>
  </si>
  <si>
    <t>発電設備本体への雷保護対策だけでは対策が不十分と想定され、かつ雷雲の発生方向がある程度限定されている場合は、独立避雷鉄塔を設けて避雷効果を高める。</t>
  </si>
  <si>
    <t>＜再省蓄エネシステムの場合＞再生可能エネルギー発電設備、再生可能エネルギー熱利用設備、蓄エネルギー設備等を再省蓄エネルギーシステムとして段階的に導入する場合、それぞれの設備が独立して制御され、施設全体での運用状況の把握や最適な運用が困難となり、運用者の手間や余分なユーティリティコストが発生する。</t>
    <phoneticPr fontId="1"/>
  </si>
  <si>
    <t>＜再省蓄エネシステムの場合＞事業者自身で、要求性能水準の実現と適切な維持管理を実施できない場合、導入した設備の適切な運用ができず（エネルギー効率の低い運用となる等）、事業性が悪化する。</t>
    <phoneticPr fontId="1"/>
  </si>
  <si>
    <t>＜再省蓄エネシステムの場合＞充放電サイクルが多く、放電深度が大きい場合、蓄電設備の劣化が早まり、更新による追加費用が発生する。</t>
    <phoneticPr fontId="1"/>
  </si>
  <si>
    <t>＜農業用水利用の場合＞かんがい期等の農作業に水を必要とする期間中は発電用としての水の利用ができない。</t>
    <phoneticPr fontId="1"/>
  </si>
  <si>
    <t>事業期間中に、計画どおりの水量が得られない時期が発生する。</t>
    <phoneticPr fontId="1"/>
  </si>
  <si>
    <t>水利権の申請において目安として必要とされる過去10年分の分析を行い、計画地点近傍の流量を把握する。
計画地点の流量は、近傍の測水所の流量資料を用いて、流域面積比により換算する。近傍の計画地点に測水所がない場合は、定期的な流量観測を行う。
事業期間中の取水に影響する他の計画などを把握しておく。</t>
    <phoneticPr fontId="1"/>
  </si>
  <si>
    <t>落ち葉や木の枝、砂、氷、雪が水車内に入り込み、水車の羽根の磨耗や、機器故障が発生する。</t>
    <phoneticPr fontId="1"/>
  </si>
  <si>
    <t>スクリーンに堆積した落ち葉や木の枝等は定期的に取り除く。除塵により取り除いたものは、適正処理を行う。</t>
  </si>
  <si>
    <t>故障・事故頻度の高い部品については予備品のストックを準備し、復旧までの時間を短縮する。</t>
  </si>
  <si>
    <t>＜再省蓄エネシステムの場合＞充放電サイクルが多く、放電深度が大きい場合、蓄電設備の劣化が早まり、更新による追加費用が発生する。</t>
    <phoneticPr fontId="1"/>
  </si>
  <si>
    <t>事業による環境への影響（温泉施設等における地熱資源の減衰等）が顕在化し、関係者と事業継続に係る合意形成困難となり事業を中断・中止する。</t>
    <phoneticPr fontId="1"/>
  </si>
  <si>
    <t xml:space="preserve">運転段階においても、水位（自噴の場合は抗口圧力）、湧出量、温度をモニタリング（状態を監視、観測や測定）し、その結果を関係者と共有しておき、変化が見られたときには数値情報に基づいた新たな環境配慮対策を検討・協議し運転管理計画に反映する。
</t>
  </si>
  <si>
    <t>設計・施工段階においても、水位（自噴の場合は抗口圧力）、湧出量、温度のモニタリングデータを関係者と共有する。環境への影響が顕在化した場合は関係者と協議を行い、新たに環境配慮対策を考慮した設計・施工計画を作成する。</t>
    <phoneticPr fontId="1"/>
  </si>
  <si>
    <t>スケールの付着状況をモニタリングし、定期的に配管内に金属球・ピグあるいは水を高圧で流す。温泉井内に付着したスケールを定期的に浚渫する。</t>
  </si>
  <si>
    <t>スケールの付着範囲を限定させるため、熱交換器を介するシステムとする。</t>
  </si>
  <si>
    <t>運転開始後に経年的に坑井内、配管、熱交換器等にスケールが付着して、地熱資源（温泉）量が低下（停止）する、熱供給設備内にスケールが付着して、熱供給量が低下（停止）する。</t>
    <phoneticPr fontId="1"/>
  </si>
  <si>
    <t>＜再省蓄エネシステムの場合＞事業者自身で、要求性能水準の実現と適切な維持管理を実施できない場合、導入した設備の適切な運用ができず（エネルギー効率の低い運用となる等）、事業性が悪化する。</t>
    <phoneticPr fontId="1"/>
  </si>
  <si>
    <t>＜再省蓄エネシステムの場合＞充放電サイクルが多く、放電深度が大きい場合、蓄電設備の劣化が早まり、更新による追加費用が発生する。</t>
    <phoneticPr fontId="1"/>
  </si>
  <si>
    <t>＜再省蓄エネシステムの場合＞再生可能エネルギー発電設備、再生可能エネルギー熱利用設備、蓄エネルギー設備等を再省蓄エネルギーシステムとして段階的に導入する場合、それぞれの設備が独立して制御され、施設全体での運用状況の把握や最適な運用が困難となり、運用者の手間や余分なユーティリティコストが発生する。</t>
    <phoneticPr fontId="1"/>
  </si>
  <si>
    <t>＜木質バイオマスの場合＞貯蔵・乾燥に必要な施設・設備の規模設定が不十分のため、計画地内に収まらない、又は必要な機能が不足する。</t>
    <phoneticPr fontId="1"/>
  </si>
  <si>
    <t>バイオマス発電設備、熱利用設備、発電・熱利用設備の仕様で定められた燃料種（チップ、ペレット、薪など）及び品質、並びに想定必要量の確保が困難となる。</t>
    <phoneticPr fontId="1"/>
  </si>
  <si>
    <t>原料、燃料供給事業者との供給契約において、水分率、熱量、形状など品質規格や、供給先による品質検査の実施を定めた契約（可能な限り長期契約）を締結し、調達が困難になった場合に備え、複数の燃料供給事業者との契約を締結又は交渉準備をしておく。</t>
  </si>
  <si>
    <t>e-1-5</t>
    <phoneticPr fontId="1"/>
  </si>
  <si>
    <t>＜木質バイオマスの場合＞乾燥が不十分なため、ボイラー設計時に指定された水分範囲の燃料を投入できない。</t>
    <phoneticPr fontId="1"/>
  </si>
  <si>
    <t>＜再省蓄エネシステムの場合＞事業者自身で、要求性能水準の実現と適切な維持管理を実施できない場合、導入した設備の適切な運用ができず（エネルギー効率の低い運用となる等）、事業性が悪化する。</t>
    <phoneticPr fontId="1"/>
  </si>
  <si>
    <t>e-1-6</t>
    <phoneticPr fontId="1"/>
  </si>
  <si>
    <t>e-1-7</t>
    <phoneticPr fontId="1"/>
  </si>
  <si>
    <t>e-1-8</t>
    <phoneticPr fontId="1"/>
  </si>
  <si>
    <t>＜木質バイオマス燃料製造の場合＞高水分の原木から燃料製造を行う場合、乾燥設備の能力が追い付かず、製造量が不足したり、燃料の品質基準（水分率、発熱量等）を満たさなくなる。また、乾燥設備の稼働時間の増加により、乾燥設備の乾燥用燃料費用やメンテナンス費用が増大する。</t>
    <phoneticPr fontId="1"/>
  </si>
  <si>
    <t>＜木質バイオマスの場合＞調達した燃料の水分が、季節により変動する。水分が多い場合はススやタール発生による燃焼効率が低下し、水分が過度に低い場合は燃焼時間が短く炉内温度が急に上昇しトラブルを発生させる。</t>
    <phoneticPr fontId="1"/>
  </si>
  <si>
    <t>＜再省蓄エネシステムの場合＞再生可能エネルギー発電設備、再生可能エネルギー熱利用設備、蓄エネルギー設備等を再省蓄エネルギーシステムとして段階的に導入する場合、それぞれの設備が独立して制御され、施設全体での運用状況の把握や最適な運用が困難となり、運用者の手間や余分なユーティリティコストが発生する。</t>
    <phoneticPr fontId="1"/>
  </si>
  <si>
    <t>＜湿潤バイオマスの場合＞複数から原料を調達する場合、排出者のバイオマス性状が異なり、場合によっては同じ排出者であっても性状が変動することにより、投入した原料が安定せず、ガス発生量が低下する。</t>
    <phoneticPr fontId="1"/>
  </si>
  <si>
    <t>e-2-3</t>
    <phoneticPr fontId="1"/>
  </si>
  <si>
    <t>e-2-4</t>
    <phoneticPr fontId="1"/>
  </si>
  <si>
    <t>荷重及び外力（固定荷重、積載荷重、積雪荷重、風荷重、地震荷重）により、設備の変形や破損などが生じるおそれ。</t>
    <phoneticPr fontId="1"/>
  </si>
  <si>
    <t>f-5</t>
    <phoneticPr fontId="1"/>
  </si>
  <si>
    <t>集熱系統の水を蓄熱槽に落水させる方式では、特に寒冷地において、熱媒体の水の凍結が発生するおそれ。</t>
    <phoneticPr fontId="1"/>
  </si>
  <si>
    <t>事業による環境への影響（温泉施設等における地熱資源の減衰等）が顕在化し、関係者と事業継続に係る合意形成困難となり事業を中断・中止する。</t>
    <phoneticPr fontId="1"/>
  </si>
  <si>
    <t>運転段階においても、水位（自噴の場合は抗口圧力）、湧出量、温度をモニタリング（状態を監視、観測や測定）し、その結果を関係者と共有しておき、変化が見られたときには数値情報に基づいた新たな環境配慮対策を検討・協議し運転管理計画に反映する。</t>
    <phoneticPr fontId="1"/>
  </si>
  <si>
    <t>h-5</t>
    <phoneticPr fontId="1"/>
  </si>
  <si>
    <t>h-6</t>
    <phoneticPr fontId="1"/>
  </si>
  <si>
    <t>h-7</t>
    <phoneticPr fontId="1"/>
  </si>
  <si>
    <t>h-8</t>
    <phoneticPr fontId="1"/>
  </si>
  <si>
    <t>h-10</t>
    <phoneticPr fontId="1"/>
  </si>
  <si>
    <t>h-9</t>
    <phoneticPr fontId="1"/>
  </si>
  <si>
    <t>河川水、海水、湖水、下水等に含まれる成分により、熱交換器やその他機器にスケールが付着し熱供給量が低下する。</t>
    <phoneticPr fontId="1"/>
  </si>
  <si>
    <t>河川水、海水、湖水、下水等に含まれる腐食成分や異物等により、配管材の腐食、劣化や損傷が進み、採熱効果が低下する。</t>
    <phoneticPr fontId="1"/>
  </si>
  <si>
    <t>砂利等が混入し、配管、熱交換器等に錆等が発生するおそれ。</t>
    <phoneticPr fontId="1"/>
  </si>
  <si>
    <t>i-2-5</t>
    <phoneticPr fontId="1"/>
  </si>
  <si>
    <t>i-2-6</t>
    <phoneticPr fontId="1"/>
  </si>
  <si>
    <t>i-1-3</t>
    <phoneticPr fontId="1"/>
  </si>
  <si>
    <t>i-1-4</t>
    <phoneticPr fontId="1"/>
  </si>
  <si>
    <t>様式第１（別紙１０）　事業性評価シート</t>
    <phoneticPr fontId="1"/>
  </si>
  <si>
    <t>遠隔での出力監視のみで劣化を判断する場合、出力変化に現れにくいブレードへの細かい亀裂は把握しにくいため、巡視点検、定期点検を含む恒常的な運転監視（目視や運転音、振動の観察など）の体制を構築し、異常の早期発見と保守管理を行う。</t>
    <phoneticPr fontId="1"/>
  </si>
  <si>
    <t>除塵機の良否は、設備利用率を左右するため、導入場所の特性や除塵条件を考慮し適切な除塵機を選択する。例えば、落ち葉や木の枝などの流入が多い場所では、目幅の大きな縦型スクリーンと小さな縦型スクリーンの２種類の設置などの対策を、また、人力による除塵作業を減らすことを除塵条件とする場合、無動力・無電源タイプの除塵機などがある。</t>
    <phoneticPr fontId="1"/>
  </si>
  <si>
    <t xml:space="preserve">・設備の導入時において、契約内容に試運転調整の実施を明記する等により、施工者等から、導入した設備が設計時にシミュレーションしたとおりの効率的な運転となった状態（要求性能が実現された上）で引渡しを受ける。
・EMSなどにより設備の状況を監視・計測したデータを蓄積し解析・評価を行って、導入した設備が設計時のシミュレーションで想定したとおりの効率的な運転となるよう調整を行う。解析・評価に関しては、高度な知識と経験が必要となるため、必要に応じて再省蓄エネシステムの設計実績のある設計者等に依頼する。
</t>
    <phoneticPr fontId="1"/>
  </si>
  <si>
    <t>定期的にスケールを除去するシステム及び運転計画（定期的に配管内に金属球・ピグあるいは水を高圧で流すシステムの計画、温泉井内に付着したスケールの定期的な浚渫計画、運転を止めないでメンテナンスできる並列システムなど）をたてる。</t>
    <phoneticPr fontId="1"/>
  </si>
  <si>
    <t>揚湯方法の検討を行う、熱供給設備内にスケールのメンテナンスを前提とした事業計画を作成する。</t>
    <phoneticPr fontId="1"/>
  </si>
  <si>
    <t>地熱資源（温泉）の成分を分析し、配管等の機器にスケールが付着しにくい材料の選定や金属表面処理（改質）を施す、分解・洗浄などのメンテナンスが行いやすい熱交換器の選定などを行う。</t>
    <phoneticPr fontId="1"/>
  </si>
  <si>
    <t>貯蔵方法（丸太、チップで貯蔵する方法）と乾燥方法（丸太、チップを乾燥する方法）に応じて、必要となる施設・設備等（貯木スペース、建屋、サイロ、固体燃料化設備、乾燥設備など）の規模を明らかにし、それらが計画地内に収まるか検討する。貯蔵量は、調達したバイオマスの乾燥に必要な時間、調達が滞る場合も踏まえて検討する。貯蔵量が小さい場合は車両の搬入頻度が増加し、近隣住民から苦情が出る可能性があるため、それも踏まえて貯蔵量を検討する。</t>
    <phoneticPr fontId="1"/>
  </si>
  <si>
    <t>固体燃料化設備の規模は、バイオマス発電、熱量設備、発電・熱利用設備への１時間当たり投入量以上とし、設備の稼働時間やトラブル、投入予定の原料特性（大きさ、形状）を考慮した初期費用の増大分で、採算性が確保できるかシミュレーションを実施する。</t>
    <phoneticPr fontId="1"/>
  </si>
  <si>
    <t>乾燥方法（天日乾燥と人工乾燥）の特性（コスト、乾燥時間、必要スペース、発火の危険性など）を考慮し、調達する燃料や敷地面積に応じて天日乾燥、人工乾燥、またはそれらの組み合わせを選択する。</t>
    <phoneticPr fontId="1"/>
  </si>
  <si>
    <t>蓄電池の用途（再生可能エネルギー発電設備の出力変動抑制、余剰電力吸収等、ピークシフト・ピークカット、防災）を計画段階で決定し、シミュレーションを行った上で、蓄電池の特性に合わせた放電深度（リチウムイオン蓄電池では20~80%程度、鉛蓄電池では50%程度）で運用できるよう、余裕を持った蓄電池容量の設計とする。</t>
    <phoneticPr fontId="1"/>
  </si>
  <si>
    <t>燃料の水分が高い場合は、ボイラーの余剰熱を利用した燃料乾燥方法などを採用する。燃料の水分が過度に低い場合はエアーや木質バイオマスの搬送量などで調整する。</t>
    <phoneticPr fontId="1"/>
  </si>
  <si>
    <t>凍結防止策として、水抜き（落水）のための配管勾配を確保する。</t>
    <phoneticPr fontId="1"/>
  </si>
  <si>
    <t>凍結防止策として、凍結防止ヒーターの設置、凍結予防弁（外気温度を感知してバルブを開放して水を抜く）、集熱温水の再循環などを行う。</t>
    <phoneticPr fontId="1"/>
  </si>
  <si>
    <t xml:space="preserve">・設備の導入時において、契約内容に試運転調整の実施を明記する等により、施工者等から、導入した設備が設計時にシミュレーションしたとおりの効率的な運転となった状態（要求性能が実現された上）で引渡しを受ける。
・EMSなどにより設備の状況を監視・計測したデータを蓄積し解析・評価を行って、導入した設備が設計時のシミュレーションで想定したとおりの効率的な運転となるよう調整を行う。解析・評価に関しては、高度な知識と経験が必要となるため、必要に応じて再省蓄エネシステムの設計実績のある設計者等に依頼する。
</t>
    <phoneticPr fontId="1"/>
  </si>
  <si>
    <t>地熱資源（温泉）に薬液を注入し、スケールの発生防止や、熱交換器等のスケール除去を定期的なメンテナンスにより実施する。</t>
    <phoneticPr fontId="1"/>
  </si>
  <si>
    <t>固体燃料化設備の規模は、バイオマス発電、熱量設備、発電・熱利用設備への１時間当たり投入量以上とし、設備の稼働時間やトラブル、投入予定の原料特性（大きさ、形状）を考慮した初期費用の増大分で、採算性が確保できるかシミュレーションを実施する。</t>
    <phoneticPr fontId="1"/>
  </si>
  <si>
    <t>乾燥設備の乾燥用燃料費用やメンテナンス費用の増大を防ぐため、製造量から逆算して必要なストックヤードを確保し、そこで調達した原木を自然乾燥させて乾燥前に水分率を低下させておく。</t>
    <phoneticPr fontId="1"/>
  </si>
  <si>
    <t>需要側の燃料要求を満たすか確認した上で、乾燥処理が不要な製材端材などを原料として利用し、高水分率の原料と組み合わせ水分調整を行う。</t>
    <phoneticPr fontId="1"/>
  </si>
  <si>
    <t>熱媒体が０℃以下とならないような適切な設計・運用や、過度な連続暖房運転を避ける。また、熱交換井からの横引き配管部分では、凍結すると地面の隆起(凍上)が発生するおそれがあるため、断熱材で覆う等の措置を実施する。</t>
    <phoneticPr fontId="1"/>
  </si>
  <si>
    <t>水質分析を行い、適正な機器（スケールが付着しにくい構造をした機器や部材など）の選定を行う。メンテナンスとして、地下水の水質分析とスケール除去を定期的に実施する。</t>
    <phoneticPr fontId="1"/>
  </si>
  <si>
    <t>可能揚水量を確認するための試験（①段階揚水試験、②連続揚水試験、③回復試験）を実施する。①段階揚水試験は、最大揚水量を把握するために、揚水量を段階的に増加させ、揚水量と地下水位の関係を調査する試験。②連続揚水試験は、段階揚水試験の結果に基づく最大揚水量を連続的に揚水し、地下水位の安定を確認する試験。③回復試験は、揚水を停止後、水位の回復状況を確認する試験。</t>
    <phoneticPr fontId="1"/>
  </si>
  <si>
    <t>水質分析と、その成分に適合した材質の配管を採用し、腐食しやすい管継手との接合部は、メーカーに確認し接合方法を決める。また、土粒子等を除去等する機器（ストレーナなど）を採用する。</t>
    <phoneticPr fontId="1"/>
  </si>
  <si>
    <t>メンテナンスとして、熱源の成分分析と異物除去を定期的に実施する。</t>
    <phoneticPr fontId="1"/>
  </si>
  <si>
    <t>自然災害（地震・台風・集中豪雨・豪雪・津波など）に対する災害対応基準（設備の耐震設計に関するガイドラインなど）やそれに類するもの（各種再生可能エネルギー設備の設計・施工のガイドライン、地方公共団体等が公表しているハザードマップなど）に従い設計図書等を作成し、それに基づき、所要の安全度が確保されるように設計・施工を行う。
※事業要件を満たさない場合は、追加工事などの是正措置を求められる場合があります。</t>
    <phoneticPr fontId="1"/>
  </si>
  <si>
    <t>砂利等の混入トラブルや機器等の錆の発生を防ぐため、集雪に不適な場所（砂利舗装、融雪剤が散布された舗装）を避けた計画とする。砂利等の混入のおそれがあるか、事前に調査しておく。</t>
    <phoneticPr fontId="1"/>
  </si>
  <si>
    <t>＜融解水熱交換方式＞雪冷房運用終了後、不純物等を除去するための清掃作業を行う。例えば、融解水の強制排水後、貯雪スペースの床及び融解水貯留槽を水洗い、沈砂槽内の堆積物を確認し除去、配管ストレーナ等の清掃など。</t>
    <phoneticPr fontId="1"/>
  </si>
  <si>
    <t>○</t>
    <phoneticPr fontId="1"/>
  </si>
  <si>
    <t>c.水力発電</t>
  </si>
  <si>
    <t>i-1.地中熱利用（クローズドループ方式）</t>
  </si>
  <si>
    <t>i-2.地中熱利用（オープンループ方式）</t>
  </si>
  <si>
    <t>k.雪氷熱利用</t>
  </si>
  <si>
    <t>目次に戻る</t>
    <rPh sb="0" eb="2">
      <t>モクジ</t>
    </rPh>
    <rPh sb="3" eb="4">
      <t>モド</t>
    </rPh>
    <phoneticPr fontId="1"/>
  </si>
  <si>
    <t>ID</t>
    <phoneticPr fontId="1"/>
  </si>
  <si>
    <t>申請者種別</t>
    <phoneticPr fontId="1"/>
  </si>
  <si>
    <t>設備名1</t>
    <rPh sb="0" eb="2">
      <t>セツビ</t>
    </rPh>
    <rPh sb="2" eb="3">
      <t>メイ</t>
    </rPh>
    <phoneticPr fontId="1"/>
  </si>
  <si>
    <t>設備名2</t>
    <rPh sb="0" eb="2">
      <t>セツビ</t>
    </rPh>
    <rPh sb="2" eb="3">
      <t>メイ</t>
    </rPh>
    <phoneticPr fontId="1"/>
  </si>
  <si>
    <t>設備名1定格発電出力</t>
    <rPh sb="0" eb="2">
      <t>セツビ</t>
    </rPh>
    <rPh sb="2" eb="3">
      <t>メイ</t>
    </rPh>
    <phoneticPr fontId="1"/>
  </si>
  <si>
    <t>設備名2定格発電出力</t>
    <rPh sb="0" eb="2">
      <t>セツビ</t>
    </rPh>
    <rPh sb="2" eb="3">
      <t>メイ</t>
    </rPh>
    <phoneticPr fontId="1"/>
  </si>
  <si>
    <t>設備名1回収熱量</t>
    <rPh sb="0" eb="2">
      <t>セツビ</t>
    </rPh>
    <rPh sb="2" eb="3">
      <t>メイ</t>
    </rPh>
    <rPh sb="4" eb="6">
      <t>カイシュウ</t>
    </rPh>
    <rPh sb="6" eb="8">
      <t>ネツリョウ</t>
    </rPh>
    <phoneticPr fontId="1"/>
  </si>
  <si>
    <t>設備名2回収熱量</t>
    <rPh sb="0" eb="2">
      <t>セツビ</t>
    </rPh>
    <rPh sb="2" eb="3">
      <t>メイ</t>
    </rPh>
    <rPh sb="4" eb="6">
      <t>カイシュウ</t>
    </rPh>
    <rPh sb="6" eb="8">
      <t>ネツリョウ</t>
    </rPh>
    <phoneticPr fontId="1"/>
  </si>
  <si>
    <t>設備名1耐用年数</t>
    <rPh sb="0" eb="2">
      <t>セツビ</t>
    </rPh>
    <rPh sb="2" eb="3">
      <t>メイ</t>
    </rPh>
    <rPh sb="4" eb="6">
      <t>タイヨウ</t>
    </rPh>
    <rPh sb="6" eb="8">
      <t>ネンスウ</t>
    </rPh>
    <phoneticPr fontId="1"/>
  </si>
  <si>
    <t>設備名2耐用年数</t>
    <rPh sb="0" eb="2">
      <t>セツビ</t>
    </rPh>
    <rPh sb="2" eb="3">
      <t>メイ</t>
    </rPh>
    <rPh sb="4" eb="6">
      <t>タイヨウ</t>
    </rPh>
    <rPh sb="6" eb="8">
      <t>ネンスウ</t>
    </rPh>
    <phoneticPr fontId="1"/>
  </si>
  <si>
    <t>設備名1想定年間発電量</t>
    <phoneticPr fontId="1"/>
  </si>
  <si>
    <t>設備名2想定年間発電量</t>
  </si>
  <si>
    <t>設備名1想定年間熱生産量</t>
    <phoneticPr fontId="1"/>
  </si>
  <si>
    <t>設備名2想定年間熱生産量</t>
  </si>
  <si>
    <t>設備名1年間設備利用率</t>
    <phoneticPr fontId="1"/>
  </si>
  <si>
    <t>設備名2年間設備利用率</t>
  </si>
  <si>
    <t>設備名1想定全負荷運転時間</t>
    <phoneticPr fontId="1"/>
  </si>
  <si>
    <t>設備名2想定全負荷運転時間</t>
  </si>
  <si>
    <t>a.想定年間発電量合計</t>
    <phoneticPr fontId="1"/>
  </si>
  <si>
    <t>b.想定年間熱生産量合計（kWh/年）</t>
    <phoneticPr fontId="1"/>
  </si>
  <si>
    <t>2.2導入</t>
    <rPh sb="3" eb="5">
      <t>ドウニュウ</t>
    </rPh>
    <phoneticPr fontId="1"/>
  </si>
  <si>
    <t>設備名3</t>
    <rPh sb="0" eb="2">
      <t>セツビ</t>
    </rPh>
    <rPh sb="2" eb="3">
      <t>メイ</t>
    </rPh>
    <phoneticPr fontId="1"/>
  </si>
  <si>
    <t>設備名4</t>
    <rPh sb="0" eb="2">
      <t>セツビ</t>
    </rPh>
    <rPh sb="2" eb="3">
      <t>メイ</t>
    </rPh>
    <phoneticPr fontId="1"/>
  </si>
  <si>
    <t>設備名5</t>
    <rPh sb="0" eb="2">
      <t>セツビ</t>
    </rPh>
    <rPh sb="2" eb="3">
      <t>メイ</t>
    </rPh>
    <phoneticPr fontId="1"/>
  </si>
  <si>
    <t>設備名1年間設備利用率</t>
    <rPh sb="0" eb="2">
      <t>セツビ</t>
    </rPh>
    <rPh sb="2" eb="3">
      <t>メイ</t>
    </rPh>
    <rPh sb="4" eb="6">
      <t>ネンカン</t>
    </rPh>
    <rPh sb="6" eb="8">
      <t>セツビ</t>
    </rPh>
    <rPh sb="8" eb="11">
      <t>リヨウリツ</t>
    </rPh>
    <phoneticPr fontId="1"/>
  </si>
  <si>
    <t>設備名2年間設備利用率</t>
    <rPh sb="0" eb="2">
      <t>セツビ</t>
    </rPh>
    <rPh sb="2" eb="3">
      <t>メイ</t>
    </rPh>
    <rPh sb="4" eb="6">
      <t>ネンカン</t>
    </rPh>
    <rPh sb="6" eb="8">
      <t>セツビ</t>
    </rPh>
    <rPh sb="8" eb="11">
      <t>リヨウリツ</t>
    </rPh>
    <phoneticPr fontId="1"/>
  </si>
  <si>
    <t>設備名3年間設備利用率</t>
    <rPh sb="0" eb="2">
      <t>セツビ</t>
    </rPh>
    <rPh sb="2" eb="3">
      <t>メイ</t>
    </rPh>
    <rPh sb="4" eb="6">
      <t>ネンカン</t>
    </rPh>
    <rPh sb="6" eb="8">
      <t>セツビ</t>
    </rPh>
    <rPh sb="8" eb="11">
      <t>リヨウリツ</t>
    </rPh>
    <phoneticPr fontId="1"/>
  </si>
  <si>
    <t>設備名4年間設備利用率</t>
    <rPh sb="0" eb="2">
      <t>セツビ</t>
    </rPh>
    <rPh sb="2" eb="3">
      <t>メイ</t>
    </rPh>
    <rPh sb="4" eb="6">
      <t>ネンカン</t>
    </rPh>
    <rPh sb="6" eb="8">
      <t>セツビ</t>
    </rPh>
    <rPh sb="8" eb="11">
      <t>リヨウリツ</t>
    </rPh>
    <phoneticPr fontId="1"/>
  </si>
  <si>
    <t>設備名5年間設備利用率</t>
    <rPh sb="0" eb="2">
      <t>セツビ</t>
    </rPh>
    <rPh sb="2" eb="3">
      <t>メイ</t>
    </rPh>
    <rPh sb="4" eb="6">
      <t>ネンカン</t>
    </rPh>
    <rPh sb="6" eb="8">
      <t>セツビ</t>
    </rPh>
    <rPh sb="8" eb="11">
      <t>リヨウリツ</t>
    </rPh>
    <phoneticPr fontId="1"/>
  </si>
  <si>
    <t>想定年間発電量合計</t>
    <phoneticPr fontId="1"/>
  </si>
  <si>
    <t>2.3導入</t>
    <rPh sb="3" eb="5">
      <t>ドウニュウ</t>
    </rPh>
    <phoneticPr fontId="1"/>
  </si>
  <si>
    <t>設備1</t>
    <rPh sb="0" eb="2">
      <t>セツビ</t>
    </rPh>
    <phoneticPr fontId="1"/>
  </si>
  <si>
    <t>設備2</t>
    <rPh sb="0" eb="2">
      <t>セツビ</t>
    </rPh>
    <phoneticPr fontId="1"/>
  </si>
  <si>
    <t>設備1蓄電容量</t>
    <rPh sb="0" eb="2">
      <t>セツビ</t>
    </rPh>
    <phoneticPr fontId="1"/>
  </si>
  <si>
    <t>設備2蓄電容量</t>
    <rPh sb="0" eb="2">
      <t>セツビ</t>
    </rPh>
    <phoneticPr fontId="1"/>
  </si>
  <si>
    <t>設備1出力</t>
    <rPh sb="0" eb="2">
      <t>セツビ</t>
    </rPh>
    <rPh sb="3" eb="5">
      <t>シュツリョク</t>
    </rPh>
    <phoneticPr fontId="1"/>
  </si>
  <si>
    <t>設備2出力</t>
    <rPh sb="0" eb="2">
      <t>セツビ</t>
    </rPh>
    <rPh sb="3" eb="5">
      <t>シュツリョク</t>
    </rPh>
    <phoneticPr fontId="1"/>
  </si>
  <si>
    <t>設備1耐用年数</t>
    <rPh sb="0" eb="2">
      <t>セツビ</t>
    </rPh>
    <rPh sb="3" eb="5">
      <t>タイヨウ</t>
    </rPh>
    <rPh sb="5" eb="7">
      <t>ネンスウ</t>
    </rPh>
    <phoneticPr fontId="1"/>
  </si>
  <si>
    <t>設備2耐用年数</t>
    <rPh sb="0" eb="2">
      <t>セツビ</t>
    </rPh>
    <rPh sb="3" eb="5">
      <t>タイヨウ</t>
    </rPh>
    <rPh sb="5" eb="7">
      <t>ネンスウ</t>
    </rPh>
    <phoneticPr fontId="1"/>
  </si>
  <si>
    <t>設備1拡大量</t>
    <rPh sb="0" eb="2">
      <t>セツビ</t>
    </rPh>
    <rPh sb="3" eb="5">
      <t>カクダイ</t>
    </rPh>
    <rPh sb="5" eb="6">
      <t>リョウ</t>
    </rPh>
    <phoneticPr fontId="1"/>
  </si>
  <si>
    <t>設備2拡大量</t>
    <rPh sb="0" eb="2">
      <t>セツビ</t>
    </rPh>
    <rPh sb="3" eb="5">
      <t>カクダイ</t>
    </rPh>
    <rPh sb="5" eb="6">
      <t>リョウ</t>
    </rPh>
    <phoneticPr fontId="1"/>
  </si>
  <si>
    <t>拡大量合計</t>
    <phoneticPr fontId="1"/>
  </si>
  <si>
    <t>2.4導入</t>
    <rPh sb="3" eb="5">
      <t>ドウニュウ</t>
    </rPh>
    <phoneticPr fontId="1"/>
  </si>
  <si>
    <t>設備3</t>
    <rPh sb="0" eb="2">
      <t>セツビ</t>
    </rPh>
    <phoneticPr fontId="1"/>
  </si>
  <si>
    <t>設備4</t>
    <rPh sb="0" eb="2">
      <t>セツビ</t>
    </rPh>
    <phoneticPr fontId="1"/>
  </si>
  <si>
    <t>設備5</t>
    <rPh sb="0" eb="2">
      <t>セツビ</t>
    </rPh>
    <phoneticPr fontId="1"/>
  </si>
  <si>
    <t>設備6</t>
    <rPh sb="0" eb="2">
      <t>セツビ</t>
    </rPh>
    <phoneticPr fontId="1"/>
  </si>
  <si>
    <t>設備1定格熱出力/貯雪重量</t>
    <rPh sb="0" eb="2">
      <t>セツビ</t>
    </rPh>
    <phoneticPr fontId="1"/>
  </si>
  <si>
    <t>設備2定格熱出力/貯雪重量</t>
    <rPh sb="0" eb="2">
      <t>セツビ</t>
    </rPh>
    <phoneticPr fontId="1"/>
  </si>
  <si>
    <t>設備3定格熱出力/貯雪重量</t>
    <rPh sb="0" eb="2">
      <t>セツビ</t>
    </rPh>
    <phoneticPr fontId="1"/>
  </si>
  <si>
    <t>設備4定格熱出力/貯雪重量</t>
    <rPh sb="0" eb="2">
      <t>セツビ</t>
    </rPh>
    <phoneticPr fontId="1"/>
  </si>
  <si>
    <t>設備5定格熱出力/貯雪重量</t>
    <rPh sb="0" eb="2">
      <t>セツビ</t>
    </rPh>
    <phoneticPr fontId="1"/>
  </si>
  <si>
    <t>設備6定格熱出力/貯雪重量</t>
    <rPh sb="0" eb="2">
      <t>セツビ</t>
    </rPh>
    <phoneticPr fontId="1"/>
  </si>
  <si>
    <t>設備3耐用年数</t>
    <rPh sb="0" eb="2">
      <t>セツビ</t>
    </rPh>
    <rPh sb="3" eb="5">
      <t>タイヨウ</t>
    </rPh>
    <rPh sb="5" eb="7">
      <t>ネンスウ</t>
    </rPh>
    <phoneticPr fontId="1"/>
  </si>
  <si>
    <t>設備4耐用年数</t>
    <rPh sb="0" eb="2">
      <t>セツビ</t>
    </rPh>
    <rPh sb="3" eb="5">
      <t>タイヨウ</t>
    </rPh>
    <rPh sb="5" eb="7">
      <t>ネンスウ</t>
    </rPh>
    <phoneticPr fontId="1"/>
  </si>
  <si>
    <t>設備5耐用年数</t>
    <rPh sb="0" eb="2">
      <t>セツビ</t>
    </rPh>
    <rPh sb="3" eb="5">
      <t>タイヨウ</t>
    </rPh>
    <rPh sb="5" eb="7">
      <t>ネンスウ</t>
    </rPh>
    <phoneticPr fontId="1"/>
  </si>
  <si>
    <t>設備6耐用年数</t>
    <rPh sb="0" eb="2">
      <t>セツビ</t>
    </rPh>
    <rPh sb="3" eb="5">
      <t>タイヨウ</t>
    </rPh>
    <rPh sb="5" eb="7">
      <t>ネンスウ</t>
    </rPh>
    <phoneticPr fontId="1"/>
  </si>
  <si>
    <t>設備1想定年間熱生産量</t>
    <rPh sb="0" eb="2">
      <t>セツビ</t>
    </rPh>
    <rPh sb="3" eb="5">
      <t>ソウテイ</t>
    </rPh>
    <rPh sb="5" eb="7">
      <t>ネンカン</t>
    </rPh>
    <rPh sb="7" eb="8">
      <t>ネツ</t>
    </rPh>
    <rPh sb="8" eb="10">
      <t>セイサン</t>
    </rPh>
    <rPh sb="10" eb="11">
      <t>リョウ</t>
    </rPh>
    <phoneticPr fontId="1"/>
  </si>
  <si>
    <t>設備2想定年間熱生産量</t>
    <rPh sb="0" eb="2">
      <t>セツビ</t>
    </rPh>
    <rPh sb="3" eb="5">
      <t>ソウテイ</t>
    </rPh>
    <rPh sb="5" eb="7">
      <t>ネンカン</t>
    </rPh>
    <rPh sb="7" eb="8">
      <t>ネツ</t>
    </rPh>
    <rPh sb="8" eb="10">
      <t>セイサン</t>
    </rPh>
    <rPh sb="10" eb="11">
      <t>リョウ</t>
    </rPh>
    <phoneticPr fontId="1"/>
  </si>
  <si>
    <t>設備3想定年間熱生産量</t>
    <rPh sb="0" eb="2">
      <t>セツビ</t>
    </rPh>
    <rPh sb="3" eb="5">
      <t>ソウテイ</t>
    </rPh>
    <rPh sb="5" eb="7">
      <t>ネンカン</t>
    </rPh>
    <rPh sb="7" eb="8">
      <t>ネツ</t>
    </rPh>
    <rPh sb="8" eb="10">
      <t>セイサン</t>
    </rPh>
    <rPh sb="10" eb="11">
      <t>リョウ</t>
    </rPh>
    <phoneticPr fontId="1"/>
  </si>
  <si>
    <t>設備4想定年間熱生産量</t>
    <rPh sb="0" eb="2">
      <t>セツビ</t>
    </rPh>
    <rPh sb="3" eb="5">
      <t>ソウテイ</t>
    </rPh>
    <rPh sb="5" eb="7">
      <t>ネンカン</t>
    </rPh>
    <rPh sb="7" eb="8">
      <t>ネツ</t>
    </rPh>
    <rPh sb="8" eb="10">
      <t>セイサン</t>
    </rPh>
    <rPh sb="10" eb="11">
      <t>リョウ</t>
    </rPh>
    <phoneticPr fontId="1"/>
  </si>
  <si>
    <t>設備5想定年間熱生産量</t>
    <rPh sb="0" eb="2">
      <t>セツビ</t>
    </rPh>
    <rPh sb="3" eb="5">
      <t>ソウテイ</t>
    </rPh>
    <rPh sb="5" eb="7">
      <t>ネンカン</t>
    </rPh>
    <rPh sb="7" eb="8">
      <t>ネツ</t>
    </rPh>
    <rPh sb="8" eb="10">
      <t>セイサン</t>
    </rPh>
    <rPh sb="10" eb="11">
      <t>リョウ</t>
    </rPh>
    <phoneticPr fontId="1"/>
  </si>
  <si>
    <t>設備6想定年間熱生産量</t>
    <rPh sb="0" eb="2">
      <t>セツビ</t>
    </rPh>
    <rPh sb="3" eb="5">
      <t>ソウテイ</t>
    </rPh>
    <rPh sb="5" eb="7">
      <t>ネンカン</t>
    </rPh>
    <rPh sb="7" eb="8">
      <t>ネツ</t>
    </rPh>
    <rPh sb="8" eb="10">
      <t>セイサン</t>
    </rPh>
    <rPh sb="10" eb="11">
      <t>リョウ</t>
    </rPh>
    <phoneticPr fontId="1"/>
  </si>
  <si>
    <t>設備1想定全負荷運転時間</t>
    <rPh sb="0" eb="2">
      <t>セツビ</t>
    </rPh>
    <rPh sb="3" eb="5">
      <t>ソウテイ</t>
    </rPh>
    <rPh sb="5" eb="6">
      <t>ゼン</t>
    </rPh>
    <rPh sb="6" eb="8">
      <t>フカ</t>
    </rPh>
    <rPh sb="8" eb="10">
      <t>ウンテン</t>
    </rPh>
    <rPh sb="10" eb="12">
      <t>ジカン</t>
    </rPh>
    <phoneticPr fontId="1"/>
  </si>
  <si>
    <t>設備2想定全負荷運転時間</t>
    <rPh sb="0" eb="2">
      <t>セツビ</t>
    </rPh>
    <rPh sb="3" eb="5">
      <t>ソウテイ</t>
    </rPh>
    <rPh sb="5" eb="6">
      <t>ゼン</t>
    </rPh>
    <rPh sb="6" eb="8">
      <t>フカ</t>
    </rPh>
    <rPh sb="8" eb="10">
      <t>ウンテン</t>
    </rPh>
    <rPh sb="10" eb="12">
      <t>ジカン</t>
    </rPh>
    <phoneticPr fontId="1"/>
  </si>
  <si>
    <t>設備3想定全負荷運転時間</t>
    <rPh sb="0" eb="2">
      <t>セツビ</t>
    </rPh>
    <rPh sb="3" eb="5">
      <t>ソウテイ</t>
    </rPh>
    <rPh sb="5" eb="6">
      <t>ゼン</t>
    </rPh>
    <rPh sb="6" eb="8">
      <t>フカ</t>
    </rPh>
    <rPh sb="8" eb="10">
      <t>ウンテン</t>
    </rPh>
    <rPh sb="10" eb="12">
      <t>ジカン</t>
    </rPh>
    <phoneticPr fontId="1"/>
  </si>
  <si>
    <t>設備4想定全負荷運転時間</t>
    <rPh sb="0" eb="2">
      <t>セツビ</t>
    </rPh>
    <rPh sb="3" eb="5">
      <t>ソウテイ</t>
    </rPh>
    <rPh sb="5" eb="6">
      <t>ゼン</t>
    </rPh>
    <rPh sb="6" eb="8">
      <t>フカ</t>
    </rPh>
    <rPh sb="8" eb="10">
      <t>ウンテン</t>
    </rPh>
    <rPh sb="10" eb="12">
      <t>ジカン</t>
    </rPh>
    <phoneticPr fontId="1"/>
  </si>
  <si>
    <t>設備5想定全負荷運転時間</t>
    <rPh sb="0" eb="2">
      <t>セツビ</t>
    </rPh>
    <rPh sb="3" eb="5">
      <t>ソウテイ</t>
    </rPh>
    <rPh sb="5" eb="6">
      <t>ゼン</t>
    </rPh>
    <rPh sb="6" eb="8">
      <t>フカ</t>
    </rPh>
    <rPh sb="8" eb="10">
      <t>ウンテン</t>
    </rPh>
    <rPh sb="10" eb="12">
      <t>ジカン</t>
    </rPh>
    <phoneticPr fontId="1"/>
  </si>
  <si>
    <t>設備6想定全負荷運転時間</t>
    <rPh sb="0" eb="2">
      <t>セツビ</t>
    </rPh>
    <rPh sb="3" eb="5">
      <t>ソウテイ</t>
    </rPh>
    <rPh sb="5" eb="6">
      <t>ゼン</t>
    </rPh>
    <rPh sb="6" eb="8">
      <t>フカ</t>
    </rPh>
    <rPh sb="8" eb="10">
      <t>ウンテン</t>
    </rPh>
    <rPh sb="10" eb="12">
      <t>ジカン</t>
    </rPh>
    <phoneticPr fontId="1"/>
  </si>
  <si>
    <t>想定年間熱生産量（冷熱生産含む）合計（kWh/年）</t>
    <phoneticPr fontId="1"/>
  </si>
  <si>
    <t>2.5導入</t>
    <rPh sb="3" eb="5">
      <t>ドウニュウ</t>
    </rPh>
    <phoneticPr fontId="1"/>
  </si>
  <si>
    <t>設備1貯湯・蓄熱容量</t>
    <rPh sb="0" eb="2">
      <t>セツビ</t>
    </rPh>
    <phoneticPr fontId="1"/>
  </si>
  <si>
    <t>設備2貯湯・蓄熱容量</t>
    <rPh sb="0" eb="2">
      <t>セツビ</t>
    </rPh>
    <phoneticPr fontId="1"/>
  </si>
  <si>
    <t>設備1法定耐用年数</t>
    <rPh sb="0" eb="2">
      <t>セツビ</t>
    </rPh>
    <rPh sb="3" eb="5">
      <t>ホウテイ</t>
    </rPh>
    <rPh sb="5" eb="7">
      <t>タイヨウ</t>
    </rPh>
    <rPh sb="7" eb="9">
      <t>ネンスウ</t>
    </rPh>
    <phoneticPr fontId="1"/>
  </si>
  <si>
    <t>設備2法定耐用年数</t>
    <rPh sb="0" eb="2">
      <t>セツビ</t>
    </rPh>
    <rPh sb="3" eb="5">
      <t>ホウテイ</t>
    </rPh>
    <rPh sb="5" eb="7">
      <t>タイヨウ</t>
    </rPh>
    <rPh sb="7" eb="9">
      <t>ネンスウ</t>
    </rPh>
    <phoneticPr fontId="1"/>
  </si>
  <si>
    <t>拡大量合計</t>
    <rPh sb="0" eb="2">
      <t>カクダイ</t>
    </rPh>
    <rPh sb="2" eb="3">
      <t>リョウ</t>
    </rPh>
    <rPh sb="3" eb="5">
      <t>ゴウケイ</t>
    </rPh>
    <phoneticPr fontId="1"/>
  </si>
  <si>
    <t>2.6(1)a</t>
    <phoneticPr fontId="1"/>
  </si>
  <si>
    <t>2.6(2)b</t>
    <phoneticPr fontId="1"/>
  </si>
  <si>
    <t>2.6(1)b</t>
    <phoneticPr fontId="1"/>
  </si>
  <si>
    <t>2.6(1)c</t>
    <phoneticPr fontId="1"/>
  </si>
  <si>
    <t>2.6(2)d</t>
    <phoneticPr fontId="1"/>
  </si>
  <si>
    <t>2.6(2)a</t>
    <phoneticPr fontId="1"/>
  </si>
  <si>
    <t>2.6(2)c</t>
    <phoneticPr fontId="1"/>
  </si>
  <si>
    <t>2.6(1)d</t>
    <phoneticPr fontId="1"/>
  </si>
  <si>
    <t>2.6(2)a+b</t>
    <phoneticPr fontId="1"/>
  </si>
  <si>
    <t>2.6(2)e</t>
    <phoneticPr fontId="1"/>
  </si>
  <si>
    <t>2.7導入</t>
    <rPh sb="3" eb="5">
      <t>ドウニュウ</t>
    </rPh>
    <phoneticPr fontId="1"/>
  </si>
  <si>
    <t>設備1（発酵）</t>
    <rPh sb="0" eb="2">
      <t>セツビ</t>
    </rPh>
    <rPh sb="4" eb="6">
      <t>ハッコウ</t>
    </rPh>
    <phoneticPr fontId="1"/>
  </si>
  <si>
    <t>設備2（発酵）</t>
    <rPh sb="0" eb="2">
      <t>セツビ</t>
    </rPh>
    <rPh sb="4" eb="6">
      <t>ハッコウ</t>
    </rPh>
    <phoneticPr fontId="1"/>
  </si>
  <si>
    <t>設備1（発酵以外）</t>
    <rPh sb="0" eb="2">
      <t>セツビ</t>
    </rPh>
    <rPh sb="4" eb="6">
      <t>ハッコウ</t>
    </rPh>
    <rPh sb="6" eb="8">
      <t>イガイ</t>
    </rPh>
    <phoneticPr fontId="1"/>
  </si>
  <si>
    <t>設備2（発酵以外）</t>
    <rPh sb="0" eb="2">
      <t>セツビ</t>
    </rPh>
    <rPh sb="4" eb="6">
      <t>ハッコウ</t>
    </rPh>
    <rPh sb="6" eb="8">
      <t>イガイ</t>
    </rPh>
    <phoneticPr fontId="1"/>
  </si>
  <si>
    <t>設備1製造量</t>
    <rPh sb="0" eb="2">
      <t>セツビ</t>
    </rPh>
    <rPh sb="3" eb="5">
      <t>セイゾウ</t>
    </rPh>
    <rPh sb="5" eb="6">
      <t>リョウ</t>
    </rPh>
    <phoneticPr fontId="1"/>
  </si>
  <si>
    <t>設備2製造量</t>
    <rPh sb="0" eb="2">
      <t>セツビ</t>
    </rPh>
    <rPh sb="3" eb="5">
      <t>セイゾウ</t>
    </rPh>
    <rPh sb="5" eb="6">
      <t>リョウ</t>
    </rPh>
    <phoneticPr fontId="1"/>
  </si>
  <si>
    <t>設備1製造量単位</t>
    <rPh sb="0" eb="2">
      <t>セツビ</t>
    </rPh>
    <rPh sb="3" eb="5">
      <t>セイゾウ</t>
    </rPh>
    <rPh sb="5" eb="6">
      <t>リョウ</t>
    </rPh>
    <rPh sb="6" eb="8">
      <t>タンイ</t>
    </rPh>
    <phoneticPr fontId="1"/>
  </si>
  <si>
    <t>設備2製造量単位</t>
    <rPh sb="0" eb="2">
      <t>セツビ</t>
    </rPh>
    <rPh sb="3" eb="5">
      <t>セイゾウ</t>
    </rPh>
    <rPh sb="5" eb="6">
      <t>リョウ</t>
    </rPh>
    <rPh sb="6" eb="8">
      <t>タンイ</t>
    </rPh>
    <phoneticPr fontId="1"/>
  </si>
  <si>
    <r>
      <t xml:space="preserve">
最適運用を図るために、共通の</t>
    </r>
    <r>
      <rPr>
        <b/>
        <u/>
        <sz val="10"/>
        <color theme="1"/>
        <rFont val="Meiryo UI"/>
        <family val="3"/>
        <charset val="128"/>
        <scheme val="minor"/>
      </rPr>
      <t>通信プロトコル</t>
    </r>
    <r>
      <rPr>
        <sz val="10"/>
        <color theme="1"/>
        <rFont val="Meiryo UI"/>
        <family val="3"/>
        <charset val="128"/>
        <scheme val="minor"/>
      </rPr>
      <t xml:space="preserve">（BACnet、CC-Link、DeviceNetなど）に対応した機器に統一し、EMSを活用した協調運転を行う。
＜用語解説はマニュアルp.33＞
</t>
    </r>
    <phoneticPr fontId="1"/>
  </si>
  <si>
    <r>
      <t xml:space="preserve">
最適運用を図るために、共通の</t>
    </r>
    <r>
      <rPr>
        <b/>
        <u/>
        <sz val="10"/>
        <color theme="1"/>
        <rFont val="Meiryo UI"/>
        <family val="3"/>
        <charset val="128"/>
        <scheme val="minor"/>
      </rPr>
      <t>通信プロトコル</t>
    </r>
    <r>
      <rPr>
        <sz val="10"/>
        <color theme="1"/>
        <rFont val="Meiryo UI"/>
        <family val="3"/>
        <charset val="128"/>
        <scheme val="minor"/>
      </rPr>
      <t xml:space="preserve">（BACnet、CC-Link、DeviceNetなど）に対応した機器に統一し、EMSを活用した協調運転を行う。
＜用語解説はマニュアルp.56＞
</t>
    </r>
    <phoneticPr fontId="1"/>
  </si>
  <si>
    <r>
      <t>風力発電設備の選定において、電気技術分野の国際規格・標準である</t>
    </r>
    <r>
      <rPr>
        <b/>
        <u/>
        <sz val="10"/>
        <color theme="1"/>
        <rFont val="Meiryo UI"/>
        <family val="3"/>
        <charset val="128"/>
        <scheme val="minor"/>
      </rPr>
      <t>IEC規格</t>
    </r>
    <r>
      <rPr>
        <sz val="10"/>
        <color theme="1"/>
        <rFont val="Meiryo UI"/>
        <family val="3"/>
        <charset val="128"/>
        <scheme val="minor"/>
      </rPr>
      <t>等に基づいて台風や低気圧による暴風、突風時の風比重、風及び翼荷重による変動荷重により生じる疲労荷重を考慮するよう、メーカーと確認をする。
＜用語解説はマニュアルp.56＞</t>
    </r>
    <phoneticPr fontId="1"/>
  </si>
  <si>
    <r>
      <t>計画地における雷の発生状況から雷電の電荷量（600クーロン以上/300クーロン以上/150クーロン以上のいずれか）を想定し設計を実施する。特に冬季雷の雷撃のエネルギー量が大きく、雷電の電荷量が600クーロン以上と想定される場合は、雷保護対策（</t>
    </r>
    <r>
      <rPr>
        <b/>
        <u/>
        <sz val="10"/>
        <color theme="1"/>
        <rFont val="Meiryo UI"/>
        <family val="3"/>
        <charset val="128"/>
        <scheme val="minor"/>
      </rPr>
      <t>引き下げ導体</t>
    </r>
    <r>
      <rPr>
        <sz val="10"/>
        <color theme="1"/>
        <rFont val="Meiryo UI"/>
        <family val="3"/>
        <charset val="128"/>
        <scheme val="minor"/>
      </rPr>
      <t>、</t>
    </r>
    <r>
      <rPr>
        <b/>
        <u/>
        <sz val="10"/>
        <color theme="1"/>
        <rFont val="Meiryo UI"/>
        <family val="3"/>
        <charset val="128"/>
        <scheme val="minor"/>
      </rPr>
      <t>非常停止装置</t>
    </r>
    <r>
      <rPr>
        <sz val="10"/>
        <color theme="1"/>
        <rFont val="Meiryo UI"/>
        <family val="3"/>
        <charset val="128"/>
        <scheme val="minor"/>
      </rPr>
      <t>の設置）を発電設備本体に設置する。
＜用語解説はマニュアルp.56＞</t>
    </r>
    <phoneticPr fontId="1"/>
  </si>
  <si>
    <r>
      <t>台風による停電のために</t>
    </r>
    <r>
      <rPr>
        <b/>
        <u/>
        <sz val="10"/>
        <color theme="1"/>
        <rFont val="Meiryo UI"/>
        <family val="3"/>
        <charset val="128"/>
        <scheme val="minor"/>
      </rPr>
      <t>ヨー制御</t>
    </r>
    <r>
      <rPr>
        <sz val="10"/>
        <color theme="1"/>
        <rFont val="Meiryo UI"/>
        <family val="3"/>
        <charset val="128"/>
        <scheme val="minor"/>
      </rPr>
      <t>や</t>
    </r>
    <r>
      <rPr>
        <b/>
        <u/>
        <sz val="10"/>
        <color theme="1"/>
        <rFont val="Meiryo UI"/>
        <family val="3"/>
        <charset val="128"/>
        <scheme val="minor"/>
      </rPr>
      <t>ピッチ制御</t>
    </r>
    <r>
      <rPr>
        <sz val="10"/>
        <color theme="1"/>
        <rFont val="Meiryo UI"/>
        <family val="3"/>
        <charset val="128"/>
        <scheme val="minor"/>
      </rPr>
      <t>が停止し、荷重がかかることにより設備の損傷が懸念される。
＜用語解説はマニュアルp.57＞</t>
    </r>
    <phoneticPr fontId="1"/>
  </si>
  <si>
    <r>
      <t>雷撃から風車を保護する効果が高く、容易に脱落しない適切な</t>
    </r>
    <r>
      <rPr>
        <b/>
        <u/>
        <sz val="10"/>
        <color theme="1"/>
        <rFont val="Meiryo UI"/>
        <family val="3"/>
        <charset val="128"/>
        <scheme val="minor"/>
      </rPr>
      <t>レセプター</t>
    </r>
    <r>
      <rPr>
        <sz val="10"/>
        <color theme="1"/>
        <rFont val="Meiryo UI"/>
        <family val="3"/>
        <charset val="128"/>
        <scheme val="minor"/>
      </rPr>
      <t>を風車へ取り付ける。
＜用語解説はマニュアルp.57＞</t>
    </r>
    <phoneticPr fontId="1"/>
  </si>
  <si>
    <r>
      <t>＜湿潤バイオマスの場合＞メタン発酵に伴い発生する</t>
    </r>
    <r>
      <rPr>
        <b/>
        <u/>
        <sz val="10"/>
        <color theme="1"/>
        <rFont val="Meiryo UI"/>
        <family val="3"/>
        <charset val="128"/>
        <scheme val="minor"/>
      </rPr>
      <t>消化液</t>
    </r>
    <r>
      <rPr>
        <sz val="10"/>
        <color theme="1"/>
        <rFont val="Meiryo UI"/>
        <family val="3"/>
        <charset val="128"/>
        <scheme val="minor"/>
      </rPr>
      <t>を農地還元する計画の場合、散布農地の確保が困難となり、計画どおりの原料を受け入れられず想定発電量が減少したり、農地還元しない場合は浄化放流による追加コストが発生したりする。
＜用語解説はマニュアルp.79＞</t>
    </r>
    <phoneticPr fontId="1"/>
  </si>
  <si>
    <r>
      <t>原料、燃料供給事業者との供給契約において、</t>
    </r>
    <r>
      <rPr>
        <b/>
        <u/>
        <sz val="10"/>
        <color theme="1"/>
        <rFont val="Meiryo UI"/>
        <family val="3"/>
        <charset val="128"/>
        <scheme val="minor"/>
      </rPr>
      <t>水分率</t>
    </r>
    <r>
      <rPr>
        <sz val="10"/>
        <color theme="1"/>
        <rFont val="Meiryo UI"/>
        <family val="3"/>
        <charset val="128"/>
        <scheme val="minor"/>
      </rPr>
      <t>、熱量、形状など品質規格や、供給先による品質検査の実施を定めた契約（可能な限り長期契約）を締結し、調達が困難になった場合に備え、複数の燃料供給事業者との契約を締結又は交渉準備をしておく。
＜用語解説はマニュアルp.79＞</t>
    </r>
    <phoneticPr fontId="1"/>
  </si>
  <si>
    <r>
      <t xml:space="preserve">
最適運用を図るために、共通の</t>
    </r>
    <r>
      <rPr>
        <b/>
        <u/>
        <sz val="10"/>
        <color theme="1"/>
        <rFont val="Meiryo UI"/>
        <family val="3"/>
        <charset val="128"/>
        <scheme val="minor"/>
      </rPr>
      <t>通信プロトコル</t>
    </r>
    <r>
      <rPr>
        <sz val="10"/>
        <color theme="1"/>
        <rFont val="Meiryo UI"/>
        <family val="3"/>
        <charset val="128"/>
        <scheme val="minor"/>
      </rPr>
      <t xml:space="preserve">（BACnet、CC-Link、DeviceNetなど）に対応した機器に統一し、EMSを活用した協調運転を行う。
＜用語解説はマニュアルp.79＞
</t>
    </r>
    <phoneticPr fontId="1"/>
  </si>
  <si>
    <r>
      <t xml:space="preserve">
最適運用を図るために、共通の</t>
    </r>
    <r>
      <rPr>
        <b/>
        <u/>
        <sz val="10"/>
        <color theme="1"/>
        <rFont val="Meiryo UI"/>
        <family val="3"/>
        <charset val="128"/>
        <scheme val="minor"/>
      </rPr>
      <t>通信プロトコル</t>
    </r>
    <r>
      <rPr>
        <sz val="10"/>
        <color theme="1"/>
        <rFont val="Meiryo UI"/>
        <family val="3"/>
        <charset val="128"/>
        <scheme val="minor"/>
      </rPr>
      <t xml:space="preserve">（BACnet、CC-Link、DeviceNetなど）に対応した機器に統一し、EMSを活用した協調運転を行う。
＜用語解説はマニュアルp.102＞
</t>
    </r>
    <phoneticPr fontId="1"/>
  </si>
  <si>
    <r>
      <rPr>
        <b/>
        <u/>
        <sz val="10"/>
        <color theme="1"/>
        <rFont val="Meiryo UI"/>
        <family val="3"/>
        <charset val="128"/>
        <scheme val="minor"/>
      </rPr>
      <t>土地改良区</t>
    </r>
    <r>
      <rPr>
        <sz val="10"/>
        <color theme="1"/>
        <rFont val="Meiryo UI"/>
        <family val="3"/>
        <charset val="128"/>
        <scheme val="minor"/>
      </rPr>
      <t>等の水路管理者に、</t>
    </r>
    <r>
      <rPr>
        <b/>
        <sz val="10"/>
        <color theme="1"/>
        <rFont val="Meiryo UI"/>
        <family val="3"/>
        <charset val="128"/>
        <scheme val="minor"/>
      </rPr>
      <t>許可水利権</t>
    </r>
    <r>
      <rPr>
        <sz val="10"/>
        <color theme="1"/>
        <rFont val="Meiryo UI"/>
        <family val="3"/>
        <charset val="128"/>
        <scheme val="minor"/>
      </rPr>
      <t>、</t>
    </r>
    <r>
      <rPr>
        <b/>
        <u/>
        <sz val="10"/>
        <color theme="1"/>
        <rFont val="Meiryo UI"/>
        <family val="3"/>
        <charset val="128"/>
        <scheme val="minor"/>
      </rPr>
      <t>慣行水利権</t>
    </r>
    <r>
      <rPr>
        <sz val="10"/>
        <color theme="1"/>
        <rFont val="Meiryo UI"/>
        <family val="3"/>
        <charset val="128"/>
        <scheme val="minor"/>
      </rPr>
      <t>等の水利権の種類と年間の許可取水量をあらかじめ確認し、それを踏まえて事業計画を作成する。
＜用語解説はマニュアルp.102＞</t>
    </r>
    <phoneticPr fontId="1"/>
  </si>
  <si>
    <r>
      <t xml:space="preserve">
最適運用を図るために、共通の</t>
    </r>
    <r>
      <rPr>
        <b/>
        <u/>
        <sz val="10"/>
        <color theme="1"/>
        <rFont val="Meiryo UI"/>
        <family val="3"/>
        <charset val="128"/>
        <scheme val="minor"/>
      </rPr>
      <t>通信プロトコル</t>
    </r>
    <r>
      <rPr>
        <sz val="10"/>
        <color theme="1"/>
        <rFont val="Meiryo UI"/>
        <family val="3"/>
        <charset val="128"/>
        <scheme val="minor"/>
      </rPr>
      <t xml:space="preserve">（BACnet、CC-Link、DeviceNetなど）に対応した機器に統一し、EMSを活用した協調運転を行う。
＜用語解説はマニュアルp.124＞
</t>
    </r>
    <phoneticPr fontId="1"/>
  </si>
  <si>
    <r>
      <t>水位（</t>
    </r>
    <r>
      <rPr>
        <b/>
        <sz val="10"/>
        <color theme="1"/>
        <rFont val="Meiryo UI"/>
        <family val="3"/>
        <charset val="128"/>
        <scheme val="minor"/>
      </rPr>
      <t>自噴</t>
    </r>
    <r>
      <rPr>
        <sz val="10"/>
        <color theme="1"/>
        <rFont val="Meiryo UI"/>
        <family val="3"/>
        <charset val="128"/>
        <scheme val="minor"/>
      </rPr>
      <t>の場合は抗口圧力）、湧出量、温度のモニタリングデータを関係者と共有し、観測データに基づいた事業の影響を説明する。また、設計・施工・運転管理段階におけるモニタリング実施や観測データ共有を計画し、関係者との合意形成を図る。
＜用語解説はマニュアルp.124＞
※事業要件を満たさない場合は、追加工事などの是正措置を求められる場合があります。</t>
    </r>
    <phoneticPr fontId="1"/>
  </si>
  <si>
    <r>
      <t>温泉水を分析（泉質、温度分布、圧力分布、変動状況（自噴、揚湯ポンプ、</t>
    </r>
    <r>
      <rPr>
        <b/>
        <u/>
        <sz val="10"/>
        <color theme="1"/>
        <rFont val="Meiryo UI"/>
        <family val="3"/>
        <charset val="128"/>
        <scheme val="minor"/>
      </rPr>
      <t>孔径検層</t>
    </r>
    <r>
      <rPr>
        <sz val="10"/>
        <color theme="1"/>
        <rFont val="Meiryo UI"/>
        <family val="3"/>
        <charset val="128"/>
        <scheme val="minor"/>
      </rPr>
      <t>によるスケール生成記録））し、スケール発生傾向を予測し、スケールの対策（</t>
    </r>
    <r>
      <rPr>
        <b/>
        <u/>
        <sz val="10"/>
        <color theme="1"/>
        <rFont val="Meiryo UI"/>
        <family val="3"/>
        <charset val="128"/>
        <scheme val="minor"/>
      </rPr>
      <t>浚渫法</t>
    </r>
    <r>
      <rPr>
        <sz val="10"/>
        <color theme="1"/>
        <rFont val="Meiryo UI"/>
        <family val="3"/>
        <charset val="128"/>
        <scheme val="minor"/>
      </rPr>
      <t>、</t>
    </r>
    <r>
      <rPr>
        <b/>
        <u/>
        <sz val="10"/>
        <color theme="1"/>
        <rFont val="Meiryo UI"/>
        <family val="3"/>
        <charset val="128"/>
        <scheme val="minor"/>
      </rPr>
      <t>薬注法</t>
    </r>
    <r>
      <rPr>
        <sz val="10"/>
        <color theme="1"/>
        <rFont val="Meiryo UI"/>
        <family val="3"/>
        <charset val="128"/>
        <scheme val="minor"/>
      </rPr>
      <t>）を計画しておく。
＜用語解説はマニュアルp.124＞</t>
    </r>
    <phoneticPr fontId="1"/>
  </si>
  <si>
    <r>
      <t>水位（</t>
    </r>
    <r>
      <rPr>
        <b/>
        <u/>
        <sz val="10"/>
        <color theme="1"/>
        <rFont val="Meiryo UI"/>
        <family val="3"/>
        <charset val="128"/>
        <scheme val="minor"/>
      </rPr>
      <t>自噴</t>
    </r>
    <r>
      <rPr>
        <sz val="10"/>
        <color theme="1"/>
        <rFont val="Meiryo UI"/>
        <family val="3"/>
        <charset val="128"/>
        <scheme val="minor"/>
      </rPr>
      <t>の場合は抗口圧力）、湧出量、温度のモニタリングデータを関係者と共有し、観測データに基づいた事業の影響を説明する。また、設計・施工・運転管理段階におけるモニタリング実施や観測データ共有を計画し、関係者との合意形成を図る。
＜用語解説はマニュアルp.124＞
※事業要件を満たさない場合は、追加工事などの是正措置を求められる場合があります。</t>
    </r>
    <phoneticPr fontId="1"/>
  </si>
  <si>
    <r>
      <t xml:space="preserve">
最適運用を図るために、共通の</t>
    </r>
    <r>
      <rPr>
        <b/>
        <u/>
        <sz val="10"/>
        <color theme="1"/>
        <rFont val="Meiryo UI"/>
        <family val="3"/>
        <charset val="128"/>
        <scheme val="minor"/>
      </rPr>
      <t>通信プロトコル</t>
    </r>
    <r>
      <rPr>
        <sz val="10"/>
        <color theme="1"/>
        <rFont val="Meiryo UI"/>
        <family val="3"/>
        <charset val="128"/>
        <scheme val="minor"/>
      </rPr>
      <t xml:space="preserve">（BACnet、CC-Link、DeviceNetなど）に対応した機器に統一し、EMSを活用した協調運転を行う。
＜用語解説はマニュアルp.145＞
</t>
    </r>
    <phoneticPr fontId="1"/>
  </si>
  <si>
    <r>
      <t>＜</t>
    </r>
    <r>
      <rPr>
        <b/>
        <u/>
        <sz val="10"/>
        <color theme="1"/>
        <rFont val="Meiryo UI"/>
        <family val="3"/>
        <charset val="128"/>
        <scheme val="minor"/>
      </rPr>
      <t>クローズドループ方式</t>
    </r>
    <r>
      <rPr>
        <sz val="10"/>
        <color theme="1"/>
        <rFont val="Meiryo UI"/>
        <family val="3"/>
        <charset val="128"/>
        <scheme val="minor"/>
      </rPr>
      <t>の場合＞暖房時において、地中からの採熱が過度の場合、土中温度が低下し凍結を引き起こすおそれ。
＜用語解説はマニュアルp.165＞</t>
    </r>
    <phoneticPr fontId="1"/>
  </si>
  <si>
    <r>
      <t xml:space="preserve">
最適運用を図るために、共通の</t>
    </r>
    <r>
      <rPr>
        <b/>
        <u/>
        <sz val="10"/>
        <color theme="1"/>
        <rFont val="Meiryo UI"/>
        <family val="3"/>
        <charset val="128"/>
        <scheme val="minor"/>
      </rPr>
      <t>通信プロトコル</t>
    </r>
    <r>
      <rPr>
        <sz val="10"/>
        <color theme="1"/>
        <rFont val="Meiryo UI"/>
        <family val="3"/>
        <charset val="128"/>
        <scheme val="minor"/>
      </rPr>
      <t xml:space="preserve">（BACnet、CC-Link、DeviceNetなど）に対応した機器に統一し、EMSを活用した協調運転を行う。
＜用語解説はマニュアルp.165＞
</t>
    </r>
    <phoneticPr fontId="1"/>
  </si>
  <si>
    <r>
      <t>＜</t>
    </r>
    <r>
      <rPr>
        <b/>
        <u/>
        <sz val="10"/>
        <color theme="1"/>
        <rFont val="Meiryo UI"/>
        <family val="3"/>
        <charset val="128"/>
        <scheme val="minor"/>
      </rPr>
      <t>オープンループ方式</t>
    </r>
    <r>
      <rPr>
        <sz val="10"/>
        <color theme="1"/>
        <rFont val="Meiryo UI"/>
        <family val="3"/>
        <charset val="128"/>
        <scheme val="minor"/>
      </rPr>
      <t>の場合＞過剰な揚水による地下水位の低下を生じるおそれ。
＜用語解説はマニュアルp.165＞</t>
    </r>
    <phoneticPr fontId="1"/>
  </si>
  <si>
    <r>
      <t xml:space="preserve">
最適運用を図るために、共通の</t>
    </r>
    <r>
      <rPr>
        <b/>
        <u/>
        <sz val="10"/>
        <color theme="1"/>
        <rFont val="Meiryo UI"/>
        <family val="3"/>
        <charset val="128"/>
        <scheme val="minor"/>
      </rPr>
      <t>通信プロトコル</t>
    </r>
    <r>
      <rPr>
        <sz val="10"/>
        <color theme="1"/>
        <rFont val="Meiryo UI"/>
        <family val="3"/>
        <charset val="128"/>
        <scheme val="minor"/>
      </rPr>
      <t xml:space="preserve">（BACnet、CC-Link、DeviceNetなど）に対応した機器に統一し、EMSを活用した協調運転を行う。
＜用語解説はマニュアルp.183＞
</t>
    </r>
    <phoneticPr fontId="1"/>
  </si>
  <si>
    <r>
      <t xml:space="preserve">
最適運用を図るために、共通の</t>
    </r>
    <r>
      <rPr>
        <b/>
        <u/>
        <sz val="10"/>
        <color theme="1"/>
        <rFont val="Meiryo UI"/>
        <family val="3"/>
        <charset val="128"/>
        <scheme val="minor"/>
      </rPr>
      <t>通信プロトコル</t>
    </r>
    <r>
      <rPr>
        <sz val="10"/>
        <color theme="1"/>
        <rFont val="Meiryo UI"/>
        <family val="3"/>
        <charset val="128"/>
        <scheme val="minor"/>
      </rPr>
      <t xml:space="preserve">（BACnet、CC-Link、DeviceNetなど）に対応した機器に統一し、EMSを活用した協調運転を行う。
＜用語解説はマニュアルp.201＞
</t>
    </r>
    <phoneticPr fontId="1"/>
  </si>
  <si>
    <t>自家消費する電力量</t>
    <phoneticPr fontId="1"/>
  </si>
  <si>
    <t>自家消費する熱利用量</t>
    <phoneticPr fontId="1"/>
  </si>
  <si>
    <t>商用電力
導入前使用量</t>
    <rPh sb="0" eb="2">
      <t>ショウヨウ</t>
    </rPh>
    <rPh sb="2" eb="4">
      <t>デンリョク</t>
    </rPh>
    <phoneticPr fontId="1"/>
  </si>
  <si>
    <t>商用電力
導入後使用量</t>
    <rPh sb="0" eb="2">
      <t>ショウヨウ</t>
    </rPh>
    <rPh sb="2" eb="4">
      <t>デンリョク</t>
    </rPh>
    <phoneticPr fontId="1"/>
  </si>
  <si>
    <t>商用電力
導入前単価</t>
    <rPh sb="0" eb="2">
      <t>ショウヨウ</t>
    </rPh>
    <rPh sb="2" eb="4">
      <t>デンリョク</t>
    </rPh>
    <rPh sb="5" eb="7">
      <t>ドウニュウ</t>
    </rPh>
    <rPh sb="7" eb="8">
      <t>マエ</t>
    </rPh>
    <rPh sb="8" eb="10">
      <t>タンカ</t>
    </rPh>
    <phoneticPr fontId="1"/>
  </si>
  <si>
    <t>商用電力
導入後単価</t>
    <rPh sb="0" eb="2">
      <t>ショウヨウ</t>
    </rPh>
    <rPh sb="2" eb="4">
      <t>デンリョク</t>
    </rPh>
    <rPh sb="5" eb="7">
      <t>ドウニュウ</t>
    </rPh>
    <rPh sb="7" eb="8">
      <t>ゴ</t>
    </rPh>
    <rPh sb="8" eb="10">
      <t>タンカ</t>
    </rPh>
    <phoneticPr fontId="1"/>
  </si>
  <si>
    <t>商用電力
エネルギー消費削減額</t>
    <rPh sb="0" eb="2">
      <t>ショウヨウ</t>
    </rPh>
    <rPh sb="2" eb="4">
      <t>デンリョク</t>
    </rPh>
    <phoneticPr fontId="1"/>
  </si>
  <si>
    <t>都市ガス
導入前使用量</t>
    <phoneticPr fontId="1"/>
  </si>
  <si>
    <t>都市ガス
導入後使用量</t>
    <phoneticPr fontId="1"/>
  </si>
  <si>
    <t>都市ガス
導入前単価</t>
    <rPh sb="5" eb="7">
      <t>ドウニュウ</t>
    </rPh>
    <rPh sb="7" eb="8">
      <t>マエ</t>
    </rPh>
    <rPh sb="8" eb="10">
      <t>タンカ</t>
    </rPh>
    <phoneticPr fontId="1"/>
  </si>
  <si>
    <t>都市ガス
導入後単価</t>
    <rPh sb="5" eb="7">
      <t>ドウニュウ</t>
    </rPh>
    <rPh sb="7" eb="8">
      <t>ゴ</t>
    </rPh>
    <rPh sb="8" eb="10">
      <t>タンカ</t>
    </rPh>
    <phoneticPr fontId="1"/>
  </si>
  <si>
    <t>都市ガス
エネルギー消費削減額</t>
    <phoneticPr fontId="1"/>
  </si>
  <si>
    <t>LPG（重量）
導入前使用量</t>
    <phoneticPr fontId="1"/>
  </si>
  <si>
    <t>LPG（重量）
導入後使用量</t>
    <phoneticPr fontId="1"/>
  </si>
  <si>
    <t>LPG（重量）
導入前単価</t>
    <rPh sb="8" eb="10">
      <t>ドウニュウ</t>
    </rPh>
    <rPh sb="10" eb="11">
      <t>マエ</t>
    </rPh>
    <rPh sb="11" eb="13">
      <t>タンカ</t>
    </rPh>
    <phoneticPr fontId="1"/>
  </si>
  <si>
    <t>LPG（重量）
導入後単価</t>
    <rPh sb="8" eb="10">
      <t>ドウニュウ</t>
    </rPh>
    <rPh sb="10" eb="11">
      <t>ゴ</t>
    </rPh>
    <rPh sb="11" eb="13">
      <t>タンカ</t>
    </rPh>
    <phoneticPr fontId="1"/>
  </si>
  <si>
    <t>LPG（重量）
エネルギー消費削減額</t>
    <phoneticPr fontId="1"/>
  </si>
  <si>
    <t>LPG（体積）
導入前使用量</t>
    <phoneticPr fontId="1"/>
  </si>
  <si>
    <t>LPG（体積）
導入後使用量</t>
    <phoneticPr fontId="1"/>
  </si>
  <si>
    <t>LPG（体積）
導入前単価</t>
    <rPh sb="8" eb="10">
      <t>ドウニュウ</t>
    </rPh>
    <rPh sb="10" eb="11">
      <t>マエ</t>
    </rPh>
    <rPh sb="11" eb="13">
      <t>タンカ</t>
    </rPh>
    <phoneticPr fontId="1"/>
  </si>
  <si>
    <t>LPG（体積）
導入後単価</t>
    <rPh sb="8" eb="10">
      <t>ドウニュウ</t>
    </rPh>
    <rPh sb="10" eb="11">
      <t>ゴ</t>
    </rPh>
    <rPh sb="11" eb="13">
      <t>タンカ</t>
    </rPh>
    <phoneticPr fontId="1"/>
  </si>
  <si>
    <t>LPG（体積）
エネルギー消費削減額</t>
    <phoneticPr fontId="1"/>
  </si>
  <si>
    <t>灯油
導入前使用量</t>
    <phoneticPr fontId="1"/>
  </si>
  <si>
    <t>灯油
導入後使用量</t>
    <phoneticPr fontId="1"/>
  </si>
  <si>
    <t>灯油
導入前単価</t>
    <rPh sb="3" eb="5">
      <t>ドウニュウ</t>
    </rPh>
    <rPh sb="5" eb="6">
      <t>マエ</t>
    </rPh>
    <rPh sb="6" eb="8">
      <t>タンカ</t>
    </rPh>
    <phoneticPr fontId="1"/>
  </si>
  <si>
    <t>灯油
導入後単価</t>
    <rPh sb="3" eb="5">
      <t>ドウニュウ</t>
    </rPh>
    <rPh sb="5" eb="6">
      <t>ゴ</t>
    </rPh>
    <rPh sb="6" eb="8">
      <t>タンカ</t>
    </rPh>
    <phoneticPr fontId="1"/>
  </si>
  <si>
    <t>灯油
エネルギー消費削減額</t>
    <phoneticPr fontId="1"/>
  </si>
  <si>
    <t>A重油
導入前使用量</t>
    <phoneticPr fontId="1"/>
  </si>
  <si>
    <t>A重油
導入後使用量</t>
    <phoneticPr fontId="1"/>
  </si>
  <si>
    <t>A重油
導入前単価</t>
    <rPh sb="4" eb="6">
      <t>ドウニュウ</t>
    </rPh>
    <rPh sb="6" eb="7">
      <t>マエ</t>
    </rPh>
    <rPh sb="7" eb="9">
      <t>タンカ</t>
    </rPh>
    <phoneticPr fontId="1"/>
  </si>
  <si>
    <t>A重油
導入後単価</t>
    <rPh sb="4" eb="6">
      <t>ドウニュウ</t>
    </rPh>
    <rPh sb="6" eb="7">
      <t>ゴ</t>
    </rPh>
    <rPh sb="7" eb="9">
      <t>タンカ</t>
    </rPh>
    <phoneticPr fontId="1"/>
  </si>
  <si>
    <t>A重油
エネルギー消費削減額</t>
    <phoneticPr fontId="1"/>
  </si>
  <si>
    <t>その他1
導入前使用量</t>
    <phoneticPr fontId="1"/>
  </si>
  <si>
    <t>その他1
導入後使用量</t>
    <phoneticPr fontId="1"/>
  </si>
  <si>
    <t>その他1
導入前単価</t>
    <rPh sb="5" eb="7">
      <t>ドウニュウ</t>
    </rPh>
    <rPh sb="7" eb="8">
      <t>マエ</t>
    </rPh>
    <rPh sb="8" eb="10">
      <t>タンカ</t>
    </rPh>
    <phoneticPr fontId="1"/>
  </si>
  <si>
    <t>その他1
導入後単価</t>
    <rPh sb="5" eb="7">
      <t>ドウニュウ</t>
    </rPh>
    <rPh sb="7" eb="8">
      <t>ゴ</t>
    </rPh>
    <rPh sb="8" eb="10">
      <t>タンカ</t>
    </rPh>
    <phoneticPr fontId="1"/>
  </si>
  <si>
    <t>その他1
エネルギー消費削減額</t>
    <phoneticPr fontId="1"/>
  </si>
  <si>
    <t>その他2
導入前使用量</t>
    <phoneticPr fontId="1"/>
  </si>
  <si>
    <t>その他2
導入後使用量</t>
    <phoneticPr fontId="1"/>
  </si>
  <si>
    <t>その他2
導入前単価</t>
    <rPh sb="5" eb="7">
      <t>ドウニュウ</t>
    </rPh>
    <rPh sb="7" eb="8">
      <t>マエ</t>
    </rPh>
    <rPh sb="8" eb="10">
      <t>タンカ</t>
    </rPh>
    <phoneticPr fontId="1"/>
  </si>
  <si>
    <t>その他2
導入後単価</t>
    <rPh sb="5" eb="7">
      <t>ドウニュウ</t>
    </rPh>
    <rPh sb="7" eb="8">
      <t>ゴ</t>
    </rPh>
    <rPh sb="8" eb="10">
      <t>タンカ</t>
    </rPh>
    <phoneticPr fontId="1"/>
  </si>
  <si>
    <t>その他2
エネルギー消費削減額</t>
    <phoneticPr fontId="1"/>
  </si>
  <si>
    <t>その他1エネルギー種別</t>
    <rPh sb="2" eb="3">
      <t>タ</t>
    </rPh>
    <rPh sb="9" eb="11">
      <t>シュベツ</t>
    </rPh>
    <phoneticPr fontId="1"/>
  </si>
  <si>
    <t>その他2エネルギー種別</t>
    <rPh sb="2" eb="3">
      <t>タ</t>
    </rPh>
    <rPh sb="9" eb="11">
      <t>シュベツ</t>
    </rPh>
    <phoneticPr fontId="1"/>
  </si>
  <si>
    <t>その他1
単位1</t>
    <rPh sb="2" eb="3">
      <t>タ</t>
    </rPh>
    <rPh sb="5" eb="7">
      <t>タンイ</t>
    </rPh>
    <phoneticPr fontId="1"/>
  </si>
  <si>
    <t>その他1
単位2</t>
    <rPh sb="2" eb="3">
      <t>タ</t>
    </rPh>
    <rPh sb="5" eb="7">
      <t>タンイ</t>
    </rPh>
    <phoneticPr fontId="1"/>
  </si>
  <si>
    <t>その他2
単位1</t>
    <rPh sb="2" eb="3">
      <t>タ</t>
    </rPh>
    <rPh sb="5" eb="7">
      <t>タンイ</t>
    </rPh>
    <phoneticPr fontId="1"/>
  </si>
  <si>
    <t>その他2
単位2</t>
    <rPh sb="2" eb="3">
      <t>タ</t>
    </rPh>
    <rPh sb="5" eb="7">
      <t>タンイ</t>
    </rPh>
    <phoneticPr fontId="1"/>
  </si>
  <si>
    <t>①合計</t>
    <phoneticPr fontId="1"/>
  </si>
  <si>
    <t>余剰分の販売があるか</t>
    <rPh sb="0" eb="3">
      <t>ヨジョウブン</t>
    </rPh>
    <rPh sb="4" eb="6">
      <t>ハンバイ</t>
    </rPh>
    <phoneticPr fontId="1"/>
  </si>
  <si>
    <t>余剰電力
販売量</t>
    <rPh sb="0" eb="2">
      <t>ヨジョウ</t>
    </rPh>
    <rPh sb="2" eb="4">
      <t>デンリョク</t>
    </rPh>
    <rPh sb="5" eb="7">
      <t>ハンバイ</t>
    </rPh>
    <rPh sb="7" eb="8">
      <t>リョウ</t>
    </rPh>
    <phoneticPr fontId="1"/>
  </si>
  <si>
    <t>余剰電力
販売単価</t>
    <rPh sb="0" eb="2">
      <t>ヨジョウ</t>
    </rPh>
    <rPh sb="2" eb="4">
      <t>デンリョク</t>
    </rPh>
    <rPh sb="5" eb="7">
      <t>ハンバイ</t>
    </rPh>
    <rPh sb="7" eb="9">
      <t>タンカ</t>
    </rPh>
    <phoneticPr fontId="1"/>
  </si>
  <si>
    <t>余剰電力
販売収入</t>
    <rPh sb="0" eb="2">
      <t>ヨジョウ</t>
    </rPh>
    <rPh sb="2" eb="4">
      <t>デンリョク</t>
    </rPh>
    <rPh sb="5" eb="7">
      <t>ハンバイ</t>
    </rPh>
    <rPh sb="7" eb="9">
      <t>シュウニュウ</t>
    </rPh>
    <phoneticPr fontId="1"/>
  </si>
  <si>
    <t>余剰熱量
販売量</t>
    <rPh sb="0" eb="2">
      <t>ヨジョウ</t>
    </rPh>
    <rPh sb="2" eb="4">
      <t>ネツリョウ</t>
    </rPh>
    <rPh sb="5" eb="7">
      <t>ハンバイ</t>
    </rPh>
    <rPh sb="7" eb="8">
      <t>リョウ</t>
    </rPh>
    <phoneticPr fontId="1"/>
  </si>
  <si>
    <t>余剰熱量
販売単価</t>
    <rPh sb="0" eb="2">
      <t>ヨジョウ</t>
    </rPh>
    <rPh sb="2" eb="4">
      <t>ネツリョウ</t>
    </rPh>
    <rPh sb="5" eb="7">
      <t>ハンバイ</t>
    </rPh>
    <rPh sb="7" eb="9">
      <t>タンカ</t>
    </rPh>
    <phoneticPr fontId="1"/>
  </si>
  <si>
    <t>余剰熱量
販売収入</t>
    <rPh sb="0" eb="2">
      <t>ヨジョウ</t>
    </rPh>
    <rPh sb="2" eb="4">
      <t>ネツリョウ</t>
    </rPh>
    <rPh sb="5" eb="7">
      <t>ハンバイ</t>
    </rPh>
    <rPh sb="7" eb="9">
      <t>シュウニュウ</t>
    </rPh>
    <phoneticPr fontId="1"/>
  </si>
  <si>
    <t>その他内訳</t>
    <rPh sb="2" eb="3">
      <t>タ</t>
    </rPh>
    <rPh sb="3" eb="5">
      <t>ウチワケ</t>
    </rPh>
    <phoneticPr fontId="1"/>
  </si>
  <si>
    <t>その他販売量</t>
    <rPh sb="2" eb="3">
      <t>タ</t>
    </rPh>
    <rPh sb="3" eb="5">
      <t>ハンバイ</t>
    </rPh>
    <rPh sb="5" eb="6">
      <t>リョウ</t>
    </rPh>
    <phoneticPr fontId="1"/>
  </si>
  <si>
    <t>その他販売単価</t>
    <rPh sb="2" eb="3">
      <t>タ</t>
    </rPh>
    <rPh sb="3" eb="5">
      <t>ハンバイ</t>
    </rPh>
    <rPh sb="5" eb="7">
      <t>タンカ</t>
    </rPh>
    <phoneticPr fontId="1"/>
  </si>
  <si>
    <t>その他販売収入</t>
    <rPh sb="2" eb="3">
      <t>タ</t>
    </rPh>
    <rPh sb="3" eb="5">
      <t>ハンバイ</t>
    </rPh>
    <rPh sb="5" eb="7">
      <t>シュウニュウ</t>
    </rPh>
    <phoneticPr fontId="1"/>
  </si>
  <si>
    <t>（2）合計</t>
    <phoneticPr fontId="1"/>
  </si>
  <si>
    <t>その他収入があるか</t>
    <rPh sb="2" eb="3">
      <t>タ</t>
    </rPh>
    <rPh sb="3" eb="5">
      <t>シュウニュウ</t>
    </rPh>
    <phoneticPr fontId="1"/>
  </si>
  <si>
    <t>その他1</t>
    <rPh sb="2" eb="3">
      <t>タ</t>
    </rPh>
    <phoneticPr fontId="1"/>
  </si>
  <si>
    <t>その他1販売量</t>
    <rPh sb="2" eb="3">
      <t>タ</t>
    </rPh>
    <rPh sb="4" eb="6">
      <t>ハンバイ</t>
    </rPh>
    <rPh sb="6" eb="7">
      <t>リョウ</t>
    </rPh>
    <phoneticPr fontId="1"/>
  </si>
  <si>
    <t>その他1単位</t>
    <rPh sb="2" eb="3">
      <t>タ</t>
    </rPh>
    <rPh sb="4" eb="6">
      <t>タンイ</t>
    </rPh>
    <phoneticPr fontId="1"/>
  </si>
  <si>
    <t>その他1販売単価</t>
    <rPh sb="2" eb="3">
      <t>タ</t>
    </rPh>
    <rPh sb="4" eb="6">
      <t>ハンバイ</t>
    </rPh>
    <rPh sb="6" eb="8">
      <t>タンカ</t>
    </rPh>
    <phoneticPr fontId="1"/>
  </si>
  <si>
    <t>その他1収入</t>
    <rPh sb="2" eb="3">
      <t>タ</t>
    </rPh>
    <rPh sb="4" eb="6">
      <t>シュウニュウ</t>
    </rPh>
    <phoneticPr fontId="1"/>
  </si>
  <si>
    <t>その他2</t>
    <phoneticPr fontId="1"/>
  </si>
  <si>
    <t>その他2販売量</t>
    <rPh sb="4" eb="6">
      <t>ハンバイ</t>
    </rPh>
    <rPh sb="6" eb="7">
      <t>リョウ</t>
    </rPh>
    <phoneticPr fontId="1"/>
  </si>
  <si>
    <t>その他2単位</t>
    <rPh sb="4" eb="6">
      <t>タンイ</t>
    </rPh>
    <phoneticPr fontId="1"/>
  </si>
  <si>
    <t>その他2販売単価</t>
    <rPh sb="4" eb="6">
      <t>ハンバイ</t>
    </rPh>
    <rPh sb="6" eb="8">
      <t>タンカ</t>
    </rPh>
    <phoneticPr fontId="1"/>
  </si>
  <si>
    <t>その他2収入</t>
    <rPh sb="4" eb="6">
      <t>シュウニュウ</t>
    </rPh>
    <phoneticPr fontId="1"/>
  </si>
  <si>
    <t>（3）合計</t>
    <phoneticPr fontId="1"/>
  </si>
  <si>
    <t>（４）単年度収入合計</t>
    <phoneticPr fontId="1"/>
  </si>
  <si>
    <t>最長耐用年数</t>
    <rPh sb="0" eb="2">
      <t>サイチョウ</t>
    </rPh>
    <rPh sb="2" eb="4">
      <t>タイヨウ</t>
    </rPh>
    <rPh sb="4" eb="6">
      <t>ネンスウ</t>
    </rPh>
    <phoneticPr fontId="1"/>
  </si>
  <si>
    <t>収入見込低下率</t>
    <phoneticPr fontId="1"/>
  </si>
  <si>
    <t>メンテナンス費（保守点検費及び部品等の交換費）</t>
    <phoneticPr fontId="1"/>
  </si>
  <si>
    <t>水道費</t>
    <rPh sb="0" eb="3">
      <t>スイドウヒ</t>
    </rPh>
    <phoneticPr fontId="1"/>
  </si>
  <si>
    <t>燃料調達費</t>
    <phoneticPr fontId="1"/>
  </si>
  <si>
    <t>事業期間のランニングコスト合計</t>
  </si>
  <si>
    <t>メンテナンス費補足</t>
    <rPh sb="7" eb="9">
      <t>ホソク</t>
    </rPh>
    <phoneticPr fontId="1"/>
  </si>
  <si>
    <t>光熱費補足</t>
    <rPh sb="0" eb="3">
      <t>コウネツヒ</t>
    </rPh>
    <rPh sb="3" eb="5">
      <t>ホソク</t>
    </rPh>
    <phoneticPr fontId="1"/>
  </si>
  <si>
    <t>水道費補足</t>
    <rPh sb="0" eb="3">
      <t>スイドウヒ</t>
    </rPh>
    <rPh sb="3" eb="5">
      <t>ホソク</t>
    </rPh>
    <phoneticPr fontId="1"/>
  </si>
  <si>
    <t>燃料調達費補足</t>
    <rPh sb="5" eb="7">
      <t>ホソク</t>
    </rPh>
    <phoneticPr fontId="1"/>
  </si>
  <si>
    <t>撤去費補足</t>
    <rPh sb="3" eb="5">
      <t>ホソク</t>
    </rPh>
    <phoneticPr fontId="1"/>
  </si>
  <si>
    <t>その他費用補足</t>
    <rPh sb="5" eb="7">
      <t>ホソク</t>
    </rPh>
    <phoneticPr fontId="1"/>
  </si>
  <si>
    <t>事業期間のランニングコスト合計補足</t>
    <rPh sb="15" eb="17">
      <t>ホソク</t>
    </rPh>
    <phoneticPr fontId="1"/>
  </si>
  <si>
    <t>採算性よりも、普及性・波及性を優先</t>
    <phoneticPr fontId="1"/>
  </si>
  <si>
    <t>3.5特記事項</t>
    <rPh sb="3" eb="5">
      <t>トッキ</t>
    </rPh>
    <rPh sb="5" eb="7">
      <t>ジコウ</t>
    </rPh>
    <phoneticPr fontId="1"/>
  </si>
  <si>
    <t>B/a1</t>
  </si>
  <si>
    <t>C/a1</t>
  </si>
  <si>
    <t>F/a1</t>
  </si>
  <si>
    <t>F/a1その他</t>
    <rPh sb="6" eb="7">
      <t>タ</t>
    </rPh>
    <phoneticPr fontId="1"/>
  </si>
  <si>
    <t>B/a2</t>
  </si>
  <si>
    <t>C/a2</t>
  </si>
  <si>
    <t>F/a2</t>
  </si>
  <si>
    <t>F/a2その他</t>
    <rPh sb="6" eb="7">
      <t>タ</t>
    </rPh>
    <phoneticPr fontId="1"/>
  </si>
  <si>
    <t>B/a3</t>
  </si>
  <si>
    <t>C/a3</t>
  </si>
  <si>
    <t>F/a3</t>
  </si>
  <si>
    <t>F/a3その他</t>
    <rPh sb="6" eb="7">
      <t>タ</t>
    </rPh>
    <phoneticPr fontId="1"/>
  </si>
  <si>
    <t>B/a4</t>
  </si>
  <si>
    <t>C/a4</t>
  </si>
  <si>
    <t>F/a4</t>
  </si>
  <si>
    <t>F/a4その他</t>
    <rPh sb="6" eb="7">
      <t>タ</t>
    </rPh>
    <phoneticPr fontId="1"/>
  </si>
  <si>
    <t>B/a5</t>
  </si>
  <si>
    <t>C/a5</t>
  </si>
  <si>
    <t>F/a5</t>
  </si>
  <si>
    <t>F/a5その他</t>
    <rPh sb="6" eb="7">
      <t>タ</t>
    </rPh>
    <phoneticPr fontId="1"/>
  </si>
  <si>
    <t>B/a6</t>
  </si>
  <si>
    <t>C/a6</t>
  </si>
  <si>
    <t>F/a6</t>
  </si>
  <si>
    <t>F/a6その他</t>
    <rPh sb="6" eb="7">
      <t>タ</t>
    </rPh>
    <phoneticPr fontId="1"/>
  </si>
  <si>
    <t>B/b1</t>
  </si>
  <si>
    <t>C/b1</t>
  </si>
  <si>
    <t>F/b1</t>
  </si>
  <si>
    <t>F/b1その他</t>
    <rPh sb="6" eb="7">
      <t>タ</t>
    </rPh>
    <phoneticPr fontId="1"/>
  </si>
  <si>
    <t>B/b2</t>
  </si>
  <si>
    <t>C/b2</t>
  </si>
  <si>
    <t>F/b2-1</t>
  </si>
  <si>
    <t>F/b2-2</t>
  </si>
  <si>
    <t>F/b2-3</t>
  </si>
  <si>
    <t>F/b2その他</t>
    <rPh sb="6" eb="7">
      <t>タ</t>
    </rPh>
    <phoneticPr fontId="1"/>
  </si>
  <si>
    <t>B/b3</t>
  </si>
  <si>
    <t>C/b3</t>
  </si>
  <si>
    <t>F/b3-1</t>
  </si>
  <si>
    <t>F/b3-2</t>
  </si>
  <si>
    <t>F/b3-3</t>
  </si>
  <si>
    <t>F/b3その他</t>
    <rPh sb="6" eb="7">
      <t>タ</t>
    </rPh>
    <phoneticPr fontId="1"/>
  </si>
  <si>
    <t>B/b4</t>
  </si>
  <si>
    <t>C/b4</t>
  </si>
  <si>
    <t>F/b4</t>
  </si>
  <si>
    <t>F/b4その他</t>
    <rPh sb="6" eb="7">
      <t>タ</t>
    </rPh>
    <phoneticPr fontId="1"/>
  </si>
  <si>
    <t>B/b5</t>
  </si>
  <si>
    <t>C/b5</t>
  </si>
  <si>
    <t>F/b5</t>
  </si>
  <si>
    <t>F/b5その他</t>
    <rPh sb="6" eb="7">
      <t>タ</t>
    </rPh>
    <phoneticPr fontId="1"/>
  </si>
  <si>
    <t>B/b6</t>
  </si>
  <si>
    <t>C/b6</t>
  </si>
  <si>
    <t>F/b6</t>
  </si>
  <si>
    <t>F/b6その他</t>
    <rPh sb="6" eb="7">
      <t>タ</t>
    </rPh>
    <phoneticPr fontId="1"/>
  </si>
  <si>
    <t>B/b7</t>
  </si>
  <si>
    <t>C/b7</t>
  </si>
  <si>
    <t>F/b7-1</t>
  </si>
  <si>
    <t>F/b7-2</t>
  </si>
  <si>
    <t>F/b7-3</t>
  </si>
  <si>
    <t>F/b7-4</t>
  </si>
  <si>
    <t>F/b7-5</t>
  </si>
  <si>
    <t>F/b7-6</t>
  </si>
  <si>
    <t>F/b7-7</t>
  </si>
  <si>
    <t>F/b7その他</t>
    <rPh sb="6" eb="7">
      <t>タ</t>
    </rPh>
    <phoneticPr fontId="1"/>
  </si>
  <si>
    <t>B/b8</t>
  </si>
  <si>
    <t>C/b8</t>
  </si>
  <si>
    <t>F/b8</t>
  </si>
  <si>
    <t>F/b8その他</t>
    <rPh sb="6" eb="7">
      <t>タ</t>
    </rPh>
    <phoneticPr fontId="1"/>
  </si>
  <si>
    <t>B/b9</t>
  </si>
  <si>
    <t>C/b9</t>
  </si>
  <si>
    <t>F/b9</t>
  </si>
  <si>
    <t>F/b9その他</t>
    <rPh sb="6" eb="7">
      <t>タ</t>
    </rPh>
    <phoneticPr fontId="1"/>
  </si>
  <si>
    <t>B/b10</t>
  </si>
  <si>
    <t>C/b10</t>
  </si>
  <si>
    <t>F/b10</t>
  </si>
  <si>
    <t>F/b10その他</t>
    <rPh sb="7" eb="8">
      <t>タ</t>
    </rPh>
    <phoneticPr fontId="1"/>
  </si>
  <si>
    <t>B/c1</t>
  </si>
  <si>
    <t>C/c1</t>
  </si>
  <si>
    <t>F/c1</t>
  </si>
  <si>
    <t>F/c1その他</t>
    <rPh sb="6" eb="7">
      <t>タ</t>
    </rPh>
    <phoneticPr fontId="1"/>
  </si>
  <si>
    <t>B/c2</t>
  </si>
  <si>
    <t>C/c2</t>
  </si>
  <si>
    <t>F/c2</t>
  </si>
  <si>
    <t>F/c2その他</t>
    <rPh sb="6" eb="7">
      <t>タ</t>
    </rPh>
    <phoneticPr fontId="1"/>
  </si>
  <si>
    <t>B/c3</t>
  </si>
  <si>
    <t>C/c3</t>
  </si>
  <si>
    <t>F/c3</t>
  </si>
  <si>
    <t>F/c3その他</t>
    <rPh sb="6" eb="7">
      <t>タ</t>
    </rPh>
    <phoneticPr fontId="1"/>
  </si>
  <si>
    <t>B/c4</t>
  </si>
  <si>
    <t>C/c4</t>
  </si>
  <si>
    <t>F/c4-1</t>
  </si>
  <si>
    <t>F/c4-2</t>
  </si>
  <si>
    <t>F/c4-3</t>
  </si>
  <si>
    <t>F/c4その他</t>
    <rPh sb="6" eb="7">
      <t>タ</t>
    </rPh>
    <phoneticPr fontId="1"/>
  </si>
  <si>
    <t>B/c5</t>
  </si>
  <si>
    <t>C/c5</t>
  </si>
  <si>
    <t>F/c5</t>
  </si>
  <si>
    <t>F/c5その他</t>
    <rPh sb="6" eb="7">
      <t>タ</t>
    </rPh>
    <phoneticPr fontId="1"/>
  </si>
  <si>
    <t>B/c6</t>
  </si>
  <si>
    <t>C/c6</t>
  </si>
  <si>
    <t>F/c6</t>
  </si>
  <si>
    <t>F/c6その他</t>
    <rPh sb="6" eb="7">
      <t>タ</t>
    </rPh>
    <phoneticPr fontId="1"/>
  </si>
  <si>
    <t>B/c7</t>
  </si>
  <si>
    <t>C/c7</t>
  </si>
  <si>
    <t>F/c7</t>
  </si>
  <si>
    <t>F/c7その他</t>
    <rPh sb="6" eb="7">
      <t>タ</t>
    </rPh>
    <phoneticPr fontId="1"/>
  </si>
  <si>
    <t>B/d1</t>
  </si>
  <si>
    <t>C/d1</t>
  </si>
  <si>
    <t>F/d1その他</t>
    <rPh sb="6" eb="7">
      <t>タ</t>
    </rPh>
    <phoneticPr fontId="1"/>
  </si>
  <si>
    <t>B/d2</t>
  </si>
  <si>
    <t>C/d2</t>
  </si>
  <si>
    <t>F/d2</t>
  </si>
  <si>
    <t>F/d2その他</t>
    <rPh sb="6" eb="7">
      <t>タ</t>
    </rPh>
    <phoneticPr fontId="1"/>
  </si>
  <si>
    <t>B/d3</t>
  </si>
  <si>
    <t>C/d3</t>
  </si>
  <si>
    <t>F/d3</t>
  </si>
  <si>
    <t>F/d3その他</t>
    <rPh sb="6" eb="7">
      <t>タ</t>
    </rPh>
    <phoneticPr fontId="1"/>
  </si>
  <si>
    <t>B/d4</t>
  </si>
  <si>
    <t>C/d4</t>
  </si>
  <si>
    <t>F/d4-1</t>
  </si>
  <si>
    <t>F/d4-2</t>
  </si>
  <si>
    <t>F/d4-3</t>
  </si>
  <si>
    <t>F/d4その他</t>
    <rPh sb="6" eb="7">
      <t>タ</t>
    </rPh>
    <phoneticPr fontId="1"/>
  </si>
  <si>
    <t>B/d5</t>
  </si>
  <si>
    <t>C/d5</t>
  </si>
  <si>
    <t>F/d5その他</t>
    <rPh sb="6" eb="7">
      <t>タ</t>
    </rPh>
    <phoneticPr fontId="1"/>
  </si>
  <si>
    <t>B/d6</t>
  </si>
  <si>
    <t>C/d6</t>
  </si>
  <si>
    <t>F/d6</t>
  </si>
  <si>
    <t>F/d6その他</t>
    <rPh sb="6" eb="7">
      <t>タ</t>
    </rPh>
    <phoneticPr fontId="1"/>
  </si>
  <si>
    <t>B/d7</t>
  </si>
  <si>
    <t>C/d7</t>
  </si>
  <si>
    <t>F/d7</t>
  </si>
  <si>
    <t>F/d7その他</t>
    <rPh sb="6" eb="7">
      <t>タ</t>
    </rPh>
    <phoneticPr fontId="1"/>
  </si>
  <si>
    <t>F/d1-2</t>
  </si>
  <si>
    <t>F/d1-3</t>
  </si>
  <si>
    <t>F/d4-4</t>
  </si>
  <si>
    <t>F/d5-2</t>
  </si>
  <si>
    <t>F/d5-3</t>
  </si>
  <si>
    <t>B/d8</t>
  </si>
  <si>
    <t>C/d8</t>
  </si>
  <si>
    <t>F/d8</t>
  </si>
  <si>
    <t>F/d8その他</t>
    <rPh sb="6" eb="7">
      <t>タ</t>
    </rPh>
    <phoneticPr fontId="1"/>
  </si>
  <si>
    <t>e-1-9</t>
    <phoneticPr fontId="1"/>
  </si>
  <si>
    <t>e-2-5</t>
    <phoneticPr fontId="1"/>
  </si>
  <si>
    <t>F/e1-1その他</t>
    <rPh sb="8" eb="9">
      <t>タ</t>
    </rPh>
    <phoneticPr fontId="1"/>
  </si>
  <si>
    <t>B/e1-2</t>
  </si>
  <si>
    <t>C/e1-2</t>
  </si>
  <si>
    <t>F/e1-2</t>
  </si>
  <si>
    <t>F/e1-2その他</t>
    <rPh sb="8" eb="9">
      <t>タ</t>
    </rPh>
    <phoneticPr fontId="1"/>
  </si>
  <si>
    <t>B/e1-3</t>
  </si>
  <si>
    <t>C/e1-3</t>
  </si>
  <si>
    <t>F/e1-3</t>
  </si>
  <si>
    <t>F/e1-3その他</t>
    <rPh sb="8" eb="9">
      <t>タ</t>
    </rPh>
    <phoneticPr fontId="1"/>
  </si>
  <si>
    <t>B/e1-4</t>
  </si>
  <si>
    <t>C/e1-4</t>
  </si>
  <si>
    <t>F/e1-4-1</t>
  </si>
  <si>
    <t>F/e1-4-2</t>
  </si>
  <si>
    <t>F/e1-4その他</t>
    <rPh sb="8" eb="9">
      <t>タ</t>
    </rPh>
    <phoneticPr fontId="1"/>
  </si>
  <si>
    <t>B/e1-5</t>
  </si>
  <si>
    <t>C/e1-5</t>
  </si>
  <si>
    <t>F/e1-5その他</t>
    <rPh sb="8" eb="9">
      <t>タ</t>
    </rPh>
    <phoneticPr fontId="1"/>
  </si>
  <si>
    <t>B/e1-6</t>
  </si>
  <si>
    <t>C/e1-6</t>
  </si>
  <si>
    <t>F/e1-6</t>
  </si>
  <si>
    <t>F/e1-6その他</t>
    <rPh sb="8" eb="9">
      <t>タ</t>
    </rPh>
    <phoneticPr fontId="1"/>
  </si>
  <si>
    <t>B/e1-7</t>
  </si>
  <si>
    <t>C/e1-7</t>
  </si>
  <si>
    <t>F/e1-7</t>
  </si>
  <si>
    <t>F/e1-7その他</t>
    <rPh sb="8" eb="9">
      <t>タ</t>
    </rPh>
    <phoneticPr fontId="1"/>
  </si>
  <si>
    <t>B/e1-8</t>
  </si>
  <si>
    <t>C/e1-8</t>
  </si>
  <si>
    <t>F/e1-8その他</t>
    <rPh sb="8" eb="9">
      <t>タ</t>
    </rPh>
    <phoneticPr fontId="1"/>
  </si>
  <si>
    <t>F/e1-8-2</t>
  </si>
  <si>
    <t>F/e1-8-3</t>
  </si>
  <si>
    <t>B/e1-9</t>
  </si>
  <si>
    <t>C/e1-9</t>
  </si>
  <si>
    <t>F/e1-9</t>
  </si>
  <si>
    <t>F/e1-9その他</t>
    <rPh sb="8" eb="9">
      <t>タ</t>
    </rPh>
    <phoneticPr fontId="1"/>
  </si>
  <si>
    <t>B/e1-10</t>
  </si>
  <si>
    <t>C/e1-10</t>
  </si>
  <si>
    <t>F/e1-10</t>
  </si>
  <si>
    <t>F/e1-10その他</t>
    <rPh sb="9" eb="10">
      <t>タ</t>
    </rPh>
    <phoneticPr fontId="1"/>
  </si>
  <si>
    <t>B/e2</t>
  </si>
  <si>
    <t>F/e2-1</t>
  </si>
  <si>
    <t>F/e2-1その他</t>
    <rPh sb="8" eb="9">
      <t>タ</t>
    </rPh>
    <phoneticPr fontId="1"/>
  </si>
  <si>
    <t>B/e2-2</t>
  </si>
  <si>
    <t>C/e2-2</t>
  </si>
  <si>
    <t>F/e2-2その他</t>
    <rPh sb="8" eb="9">
      <t>タ</t>
    </rPh>
    <phoneticPr fontId="1"/>
  </si>
  <si>
    <t>B/e2-3</t>
  </si>
  <si>
    <t>C/e2-3</t>
  </si>
  <si>
    <t>F/e2-3</t>
  </si>
  <si>
    <t>F/e2-3その他</t>
    <rPh sb="8" eb="9">
      <t>タ</t>
    </rPh>
    <phoneticPr fontId="1"/>
  </si>
  <si>
    <t>B/e2-4</t>
  </si>
  <si>
    <t>C/e2-4</t>
  </si>
  <si>
    <t>F/e2-4その他</t>
    <rPh sb="8" eb="9">
      <t>タ</t>
    </rPh>
    <phoneticPr fontId="1"/>
  </si>
  <si>
    <t>B/e2-5</t>
  </si>
  <si>
    <t>C/e2-5</t>
  </si>
  <si>
    <t>F/e2-5-1</t>
  </si>
  <si>
    <t>F/e2-5その他</t>
    <rPh sb="8" eb="9">
      <t>タ</t>
    </rPh>
    <phoneticPr fontId="1"/>
  </si>
  <si>
    <t>B/e2-6</t>
  </si>
  <si>
    <t>C/e2-6</t>
  </si>
  <si>
    <t>F/e2-6</t>
  </si>
  <si>
    <t>F/e2-6その他</t>
    <rPh sb="8" eb="9">
      <t>タ</t>
    </rPh>
    <phoneticPr fontId="1"/>
  </si>
  <si>
    <t>F/e2-2-2</t>
  </si>
  <si>
    <t>F/e2-5-2</t>
  </si>
  <si>
    <t>B/f1</t>
  </si>
  <si>
    <t>C/f1</t>
  </si>
  <si>
    <t>F/f1</t>
  </si>
  <si>
    <t>F/f1その他</t>
    <rPh sb="6" eb="7">
      <t>タ</t>
    </rPh>
    <phoneticPr fontId="1"/>
  </si>
  <si>
    <t>B/f2</t>
  </si>
  <si>
    <t>C/f2</t>
  </si>
  <si>
    <t>F/f2</t>
  </si>
  <si>
    <t>F/f2その他</t>
    <rPh sb="6" eb="7">
      <t>タ</t>
    </rPh>
    <phoneticPr fontId="1"/>
  </si>
  <si>
    <t>B/f3</t>
  </si>
  <si>
    <t>C/f3</t>
  </si>
  <si>
    <t>F/f3</t>
  </si>
  <si>
    <t>F/f3その他</t>
    <rPh sb="6" eb="7">
      <t>タ</t>
    </rPh>
    <phoneticPr fontId="1"/>
  </si>
  <si>
    <t>B/f4</t>
  </si>
  <si>
    <t>C/f4</t>
  </si>
  <si>
    <t>F/f4その他</t>
    <rPh sb="6" eb="7">
      <t>タ</t>
    </rPh>
    <phoneticPr fontId="1"/>
  </si>
  <si>
    <t>B/f5</t>
  </si>
  <si>
    <t>C/f5</t>
  </si>
  <si>
    <t>F/f5</t>
  </si>
  <si>
    <t>F/f5その他</t>
    <rPh sb="6" eb="7">
      <t>タ</t>
    </rPh>
    <phoneticPr fontId="1"/>
  </si>
  <si>
    <t>F/f4-2</t>
  </si>
  <si>
    <t>F/f4-3</t>
  </si>
  <si>
    <t>B/g1</t>
  </si>
  <si>
    <t>C/g1</t>
  </si>
  <si>
    <t>F/g1-1</t>
  </si>
  <si>
    <t>F/g1-2</t>
  </si>
  <si>
    <t>F/g1-3</t>
  </si>
  <si>
    <t>F/g1その他</t>
    <rPh sb="6" eb="7">
      <t>タ</t>
    </rPh>
    <phoneticPr fontId="1"/>
  </si>
  <si>
    <t>B/g2</t>
  </si>
  <si>
    <t>C/g2</t>
  </si>
  <si>
    <t>F/g2</t>
  </si>
  <si>
    <t>F/g2その他</t>
    <rPh sb="6" eb="7">
      <t>タ</t>
    </rPh>
    <phoneticPr fontId="1"/>
  </si>
  <si>
    <t>B/g3</t>
  </si>
  <si>
    <t>C/g3</t>
  </si>
  <si>
    <t>F/g3</t>
  </si>
  <si>
    <t>F/g3その他</t>
    <rPh sb="6" eb="7">
      <t>タ</t>
    </rPh>
    <phoneticPr fontId="1"/>
  </si>
  <si>
    <t>B/g4</t>
  </si>
  <si>
    <t>C/g4</t>
  </si>
  <si>
    <t>F/g4-1</t>
  </si>
  <si>
    <t>F/g4-2</t>
  </si>
  <si>
    <t>F/g4-3</t>
  </si>
  <si>
    <t>F/g4その他</t>
    <rPh sb="6" eb="7">
      <t>タ</t>
    </rPh>
    <phoneticPr fontId="1"/>
  </si>
  <si>
    <t>B/g5</t>
  </si>
  <si>
    <t>C/g5</t>
  </si>
  <si>
    <t>F/g5その他</t>
    <rPh sb="6" eb="7">
      <t>タ</t>
    </rPh>
    <phoneticPr fontId="1"/>
  </si>
  <si>
    <t>B/g6</t>
  </si>
  <si>
    <t>C/g6</t>
  </si>
  <si>
    <t>F/g6その他</t>
    <rPh sb="6" eb="7">
      <t>タ</t>
    </rPh>
    <phoneticPr fontId="1"/>
  </si>
  <si>
    <t>B/h1</t>
  </si>
  <si>
    <t>F/h1その他</t>
    <rPh sb="6" eb="7">
      <t>タ</t>
    </rPh>
    <phoneticPr fontId="1"/>
  </si>
  <si>
    <t>B/h2</t>
  </si>
  <si>
    <t>C/h2</t>
  </si>
  <si>
    <t>F/h2</t>
  </si>
  <si>
    <t>F/h2その他</t>
    <rPh sb="6" eb="7">
      <t>タ</t>
    </rPh>
    <phoneticPr fontId="1"/>
  </si>
  <si>
    <t>B/h3</t>
  </si>
  <si>
    <t>C/h3</t>
  </si>
  <si>
    <t>F/h3</t>
  </si>
  <si>
    <t>F/h3その他</t>
    <rPh sb="6" eb="7">
      <t>タ</t>
    </rPh>
    <phoneticPr fontId="1"/>
  </si>
  <si>
    <t>B/h4</t>
  </si>
  <si>
    <t>C/h4</t>
  </si>
  <si>
    <t>F/h4-1</t>
  </si>
  <si>
    <t>F/h4-2</t>
  </si>
  <si>
    <t>F/h4その他</t>
    <rPh sb="6" eb="7">
      <t>タ</t>
    </rPh>
    <phoneticPr fontId="1"/>
  </si>
  <si>
    <t>B/h5</t>
  </si>
  <si>
    <t>C/h5</t>
  </si>
  <si>
    <t>F/h5その他</t>
    <rPh sb="6" eb="7">
      <t>タ</t>
    </rPh>
    <phoneticPr fontId="1"/>
  </si>
  <si>
    <t>B/h6</t>
  </si>
  <si>
    <t>C/h6</t>
  </si>
  <si>
    <t>F/h6</t>
  </si>
  <si>
    <t>F/h6その他</t>
    <rPh sb="6" eb="7">
      <t>タ</t>
    </rPh>
    <phoneticPr fontId="1"/>
  </si>
  <si>
    <t>B/h7</t>
  </si>
  <si>
    <t>C/h7</t>
  </si>
  <si>
    <t>F/h7その他</t>
    <rPh sb="6" eb="7">
      <t>タ</t>
    </rPh>
    <phoneticPr fontId="1"/>
  </si>
  <si>
    <t>B/h8</t>
  </si>
  <si>
    <t>C/h8</t>
  </si>
  <si>
    <t>F/h8その他</t>
    <rPh sb="6" eb="7">
      <t>タ</t>
    </rPh>
    <phoneticPr fontId="1"/>
  </si>
  <si>
    <t>B/h9</t>
  </si>
  <si>
    <t>C/h9</t>
  </si>
  <si>
    <t>F/h9その他</t>
    <rPh sb="6" eb="7">
      <t>タ</t>
    </rPh>
    <phoneticPr fontId="1"/>
  </si>
  <si>
    <t>B/h10</t>
  </si>
  <si>
    <t>C/h10</t>
  </si>
  <si>
    <t>F/h10その他</t>
    <rPh sb="7" eb="8">
      <t>タ</t>
    </rPh>
    <phoneticPr fontId="1"/>
  </si>
  <si>
    <t>F/h7-2</t>
  </si>
  <si>
    <t>F/h7-3</t>
  </si>
  <si>
    <t>F/h9-2</t>
  </si>
  <si>
    <t>B/i1</t>
  </si>
  <si>
    <t>F/i1-1</t>
  </si>
  <si>
    <t>F/i1-1その他</t>
    <rPh sb="8" eb="9">
      <t>タ</t>
    </rPh>
    <phoneticPr fontId="1"/>
  </si>
  <si>
    <t>B/i1-2</t>
  </si>
  <si>
    <t>C/i1-2</t>
  </si>
  <si>
    <t>F/i1-2</t>
  </si>
  <si>
    <t>F/i1-2その他</t>
    <rPh sb="8" eb="9">
      <t>タ</t>
    </rPh>
    <phoneticPr fontId="1"/>
  </si>
  <si>
    <t>B/i1-3</t>
  </si>
  <si>
    <t>C/i1-3</t>
  </si>
  <si>
    <t>F/i1-3</t>
  </si>
  <si>
    <t>F/i1-3その他</t>
    <rPh sb="8" eb="9">
      <t>タ</t>
    </rPh>
    <phoneticPr fontId="1"/>
  </si>
  <si>
    <t>B/i1-4</t>
  </si>
  <si>
    <t>C/i1-4</t>
  </si>
  <si>
    <t>F/i1-4その他</t>
    <rPh sb="8" eb="9">
      <t>タ</t>
    </rPh>
    <phoneticPr fontId="1"/>
  </si>
  <si>
    <t>B/i2</t>
  </si>
  <si>
    <t>F/i2-1</t>
  </si>
  <si>
    <t>F/i2-1その他</t>
    <rPh sb="8" eb="9">
      <t>タ</t>
    </rPh>
    <phoneticPr fontId="1"/>
  </si>
  <si>
    <t>B/i2-2</t>
  </si>
  <si>
    <t>C/i2-2</t>
  </si>
  <si>
    <t>F/i2-2</t>
  </si>
  <si>
    <t>F/i2-2その他</t>
    <rPh sb="8" eb="9">
      <t>タ</t>
    </rPh>
    <phoneticPr fontId="1"/>
  </si>
  <si>
    <t>B/i2-3</t>
  </si>
  <si>
    <t>C/i2-3</t>
  </si>
  <si>
    <t>F/i2-3</t>
  </si>
  <si>
    <t>F/i2-3その他</t>
    <rPh sb="8" eb="9">
      <t>タ</t>
    </rPh>
    <phoneticPr fontId="1"/>
  </si>
  <si>
    <t>B/i2-4</t>
  </si>
  <si>
    <t>C/i2-4</t>
  </si>
  <si>
    <t>F/i2-4-1</t>
  </si>
  <si>
    <t>F/i2-4-2</t>
  </si>
  <si>
    <t>F/i2-4その他</t>
    <rPh sb="8" eb="9">
      <t>タ</t>
    </rPh>
    <phoneticPr fontId="1"/>
  </si>
  <si>
    <t>B/i2-5</t>
  </si>
  <si>
    <t>C/i2-5</t>
  </si>
  <si>
    <t>F/i2-5</t>
  </si>
  <si>
    <t>F/i2-5その他</t>
    <rPh sb="8" eb="9">
      <t>タ</t>
    </rPh>
    <phoneticPr fontId="1"/>
  </si>
  <si>
    <t>B/i2-6</t>
  </si>
  <si>
    <t>C/i2-6</t>
  </si>
  <si>
    <t>F/i2-6</t>
  </si>
  <si>
    <t>F/i2-6その他</t>
    <rPh sb="8" eb="9">
      <t>タ</t>
    </rPh>
    <phoneticPr fontId="1"/>
  </si>
  <si>
    <t>B/j1</t>
  </si>
  <si>
    <t>C/j1</t>
  </si>
  <si>
    <t>F/j1</t>
  </si>
  <si>
    <t>F/j1その他</t>
    <rPh sb="6" eb="7">
      <t>タ</t>
    </rPh>
    <phoneticPr fontId="1"/>
  </si>
  <si>
    <t>B/j2</t>
  </si>
  <si>
    <t>C/j2</t>
  </si>
  <si>
    <t>F/j2</t>
  </si>
  <si>
    <t>F/j2その他</t>
    <rPh sb="6" eb="7">
      <t>タ</t>
    </rPh>
    <phoneticPr fontId="1"/>
  </si>
  <si>
    <t>B/j3</t>
  </si>
  <si>
    <t>C/j3</t>
  </si>
  <si>
    <t>F/j3</t>
  </si>
  <si>
    <t>F/j3その他</t>
    <rPh sb="6" eb="7">
      <t>タ</t>
    </rPh>
    <phoneticPr fontId="1"/>
  </si>
  <si>
    <t>B/j4</t>
  </si>
  <si>
    <t>C/j4</t>
  </si>
  <si>
    <t>F/j4その他</t>
    <rPh sb="6" eb="7">
      <t>タ</t>
    </rPh>
    <phoneticPr fontId="1"/>
  </si>
  <si>
    <t>B/j6</t>
  </si>
  <si>
    <t>C/j6</t>
  </si>
  <si>
    <t>F/j6</t>
  </si>
  <si>
    <t>F/j6その他</t>
    <rPh sb="6" eb="7">
      <t>タ</t>
    </rPh>
    <phoneticPr fontId="1"/>
  </si>
  <si>
    <t>F/j4-2</t>
  </si>
  <si>
    <t>B/k1</t>
  </si>
  <si>
    <t>C/k1</t>
  </si>
  <si>
    <t>F/k1</t>
  </si>
  <si>
    <t>F/k1その他</t>
    <rPh sb="6" eb="7">
      <t>タ</t>
    </rPh>
    <phoneticPr fontId="1"/>
  </si>
  <si>
    <t>B/k2</t>
  </si>
  <si>
    <t>C/k2</t>
  </si>
  <si>
    <t>F/k2その他</t>
    <rPh sb="6" eb="7">
      <t>タ</t>
    </rPh>
    <phoneticPr fontId="1"/>
  </si>
  <si>
    <t>B/k3</t>
  </si>
  <si>
    <t>C/k3</t>
  </si>
  <si>
    <t>F/k3</t>
  </si>
  <si>
    <t>F/k3その他</t>
    <rPh sb="6" eb="7">
      <t>タ</t>
    </rPh>
    <phoneticPr fontId="1"/>
  </si>
  <si>
    <t>B/k4</t>
  </si>
  <si>
    <t>C/k4</t>
  </si>
  <si>
    <t>F/k4-1</t>
  </si>
  <si>
    <t>F/k4その他</t>
    <rPh sb="6" eb="7">
      <t>タ</t>
    </rPh>
    <phoneticPr fontId="1"/>
  </si>
  <si>
    <t>F/k2-2</t>
  </si>
  <si>
    <t>F/k2-3</t>
  </si>
  <si>
    <t>実施なし</t>
    <rPh sb="0" eb="2">
      <t>ジッシ</t>
    </rPh>
    <phoneticPr fontId="1"/>
  </si>
  <si>
    <r>
      <t>最適運用を図るために、共通の</t>
    </r>
    <r>
      <rPr>
        <b/>
        <u/>
        <sz val="10"/>
        <color theme="1"/>
        <rFont val="Meiryo UI"/>
        <family val="3"/>
        <charset val="128"/>
        <scheme val="minor"/>
      </rPr>
      <t>通信プロトコル</t>
    </r>
    <r>
      <rPr>
        <sz val="10"/>
        <color theme="1"/>
        <rFont val="Meiryo UI"/>
        <family val="3"/>
        <charset val="128"/>
        <scheme val="minor"/>
      </rPr>
      <t xml:space="preserve">（BACnet、CC-Link、DeviceNetなど）に対応した機器に統一し、EMSを活用した協調運転を行う。
＜用語解説はマニュアルp.124＞
</t>
    </r>
    <phoneticPr fontId="1"/>
  </si>
  <si>
    <r>
      <t>新たに自家消費できる再生可能エネルギー由来の</t>
    </r>
    <r>
      <rPr>
        <sz val="10"/>
        <color rgb="FF0070C0"/>
        <rFont val="Meiryo UI"/>
        <family val="3"/>
        <charset val="128"/>
        <scheme val="minor"/>
      </rPr>
      <t>熱</t>
    </r>
    <r>
      <rPr>
        <sz val="10"/>
        <color theme="1"/>
        <rFont val="Meiryo UI"/>
        <family val="3"/>
        <charset val="128"/>
        <scheme val="minor"/>
      </rPr>
      <t>の拡大量（kWh/年）</t>
    </r>
    <rPh sb="0" eb="1">
      <t>アラ</t>
    </rPh>
    <rPh sb="3" eb="7">
      <t>ジカショウヒ</t>
    </rPh>
    <rPh sb="10" eb="14">
      <t>サイセイカノウ</t>
    </rPh>
    <rPh sb="19" eb="21">
      <t>ユライ</t>
    </rPh>
    <rPh sb="22" eb="23">
      <t>ネツ</t>
    </rPh>
    <rPh sb="24" eb="26">
      <t>カクダイ</t>
    </rPh>
    <rPh sb="26" eb="27">
      <t>リョウ</t>
    </rPh>
    <rPh sb="32" eb="33">
      <t>ネン</t>
    </rPh>
    <phoneticPr fontId="1"/>
  </si>
  <si>
    <r>
      <t xml:space="preserve">
</t>
    </r>
    <r>
      <rPr>
        <b/>
        <sz val="10"/>
        <color rgb="FFC00000"/>
        <rFont val="Meiryo UI"/>
        <family val="3"/>
        <charset val="128"/>
        <scheme val="minor"/>
      </rPr>
      <t>A</t>
    </r>
    <r>
      <rPr>
        <b/>
        <sz val="10"/>
        <color theme="1"/>
        <rFont val="Meiryo UI"/>
        <family val="3"/>
        <charset val="128"/>
        <scheme val="minor"/>
      </rPr>
      <t xml:space="preserve">
重大リスク項目</t>
    </r>
    <rPh sb="5" eb="7">
      <t>ジュウダイ</t>
    </rPh>
    <rPh sb="10" eb="12">
      <t>コウモク</t>
    </rPh>
    <phoneticPr fontId="1"/>
  </si>
  <si>
    <r>
      <rPr>
        <b/>
        <sz val="10"/>
        <color rgb="FFC00000"/>
        <rFont val="Meiryo UI"/>
        <family val="3"/>
        <charset val="128"/>
        <scheme val="minor"/>
      </rPr>
      <t>D</t>
    </r>
    <r>
      <rPr>
        <sz val="8"/>
        <color theme="1"/>
        <rFont val="Meiryo UI"/>
        <family val="3"/>
        <charset val="128"/>
        <scheme val="minor"/>
      </rPr>
      <t xml:space="preserve">
いずれかを選択してください</t>
    </r>
    <r>
      <rPr>
        <sz val="10"/>
        <color theme="1"/>
        <rFont val="Meiryo UI"/>
        <family val="3"/>
        <charset val="128"/>
        <scheme val="minor"/>
      </rPr>
      <t xml:space="preserve">
○:</t>
    </r>
    <r>
      <rPr>
        <sz val="8"/>
        <color theme="1"/>
        <rFont val="Meiryo UI"/>
        <family val="3"/>
        <charset val="128"/>
        <scheme val="minor"/>
      </rPr>
      <t xml:space="preserve">対策を実施済み又は実施予定
</t>
    </r>
    <r>
      <rPr>
        <sz val="10"/>
        <color theme="1"/>
        <rFont val="Meiryo UI"/>
        <family val="3"/>
        <charset val="128"/>
        <scheme val="minor"/>
      </rPr>
      <t>×:</t>
    </r>
    <r>
      <rPr>
        <sz val="8"/>
        <color theme="1"/>
        <rFont val="Meiryo UI"/>
        <family val="3"/>
        <charset val="128"/>
        <scheme val="minor"/>
      </rPr>
      <t>対策は不要</t>
    </r>
    <rPh sb="23" eb="24">
      <t>ス</t>
    </rPh>
    <rPh sb="29" eb="31">
      <t>ヨテイ</t>
    </rPh>
    <phoneticPr fontId="1"/>
  </si>
  <si>
    <r>
      <rPr>
        <b/>
        <sz val="10"/>
        <color rgb="FFC00000"/>
        <rFont val="Meiryo UI"/>
        <family val="3"/>
        <charset val="128"/>
        <scheme val="minor"/>
      </rPr>
      <t xml:space="preserve">
E</t>
    </r>
    <r>
      <rPr>
        <b/>
        <sz val="10"/>
        <color theme="1"/>
        <rFont val="Meiryo UI"/>
        <family val="3"/>
        <charset val="128"/>
        <scheme val="minor"/>
      </rPr>
      <t xml:space="preserve">
マニュアルにおける対策（例）</t>
    </r>
    <rPh sb="13" eb="15">
      <t>タイサク</t>
    </rPh>
    <rPh sb="16" eb="17">
      <t>レイ</t>
    </rPh>
    <phoneticPr fontId="1"/>
  </si>
  <si>
    <r>
      <rPr>
        <b/>
        <sz val="10"/>
        <color rgb="FFC00000"/>
        <rFont val="Meiryo UI"/>
        <family val="3"/>
        <charset val="128"/>
        <scheme val="minor"/>
      </rPr>
      <t>G</t>
    </r>
    <r>
      <rPr>
        <sz val="9"/>
        <color theme="1"/>
        <rFont val="Meiryo UI"/>
        <family val="3"/>
        <charset val="128"/>
        <scheme val="minor"/>
      </rPr>
      <t xml:space="preserve">
・「左記の対策を実施済み又は実施予定」の場合</t>
    </r>
    <r>
      <rPr>
        <b/>
        <u/>
        <sz val="9"/>
        <color theme="1"/>
        <rFont val="Meiryo UI"/>
        <family val="3"/>
        <charset val="128"/>
        <scheme val="minor"/>
      </rPr>
      <t>補足があれば</t>
    </r>
    <r>
      <rPr>
        <sz val="9"/>
        <color theme="1"/>
        <rFont val="Meiryo UI"/>
        <family val="3"/>
        <charset val="128"/>
        <scheme val="minor"/>
      </rPr>
      <t>記入＜任意＞
・「その他の対策を実施済み又は実施予定」の場合は</t>
    </r>
    <r>
      <rPr>
        <b/>
        <u/>
        <sz val="9"/>
        <color theme="1"/>
        <rFont val="Meiryo UI"/>
        <family val="3"/>
        <charset val="128"/>
        <scheme val="minor"/>
      </rPr>
      <t>対策の内容</t>
    </r>
    <r>
      <rPr>
        <sz val="9"/>
        <color theme="1"/>
        <rFont val="Meiryo UI"/>
        <family val="3"/>
        <charset val="128"/>
        <scheme val="minor"/>
      </rPr>
      <t>を記入＜必須＞
・「対策は不要」の場合は</t>
    </r>
    <r>
      <rPr>
        <b/>
        <u/>
        <sz val="9"/>
        <color theme="1"/>
        <rFont val="Meiryo UI"/>
        <family val="3"/>
        <charset val="128"/>
        <scheme val="minor"/>
      </rPr>
      <t>理由</t>
    </r>
    <r>
      <rPr>
        <sz val="9"/>
        <color theme="1"/>
        <rFont val="Meiryo UI"/>
        <family val="3"/>
        <charset val="128"/>
        <scheme val="minor"/>
      </rPr>
      <t>を記入＜必須＞</t>
    </r>
    <rPh sb="12" eb="13">
      <t>ス</t>
    </rPh>
    <rPh sb="18" eb="20">
      <t>ヨテイ</t>
    </rPh>
    <rPh sb="41" eb="42">
      <t>タ</t>
    </rPh>
    <rPh sb="43" eb="45">
      <t>タイサク</t>
    </rPh>
    <rPh sb="46" eb="48">
      <t>ジッシ</t>
    </rPh>
    <rPh sb="48" eb="49">
      <t>ス</t>
    </rPh>
    <rPh sb="50" eb="51">
      <t>マタ</t>
    </rPh>
    <rPh sb="52" eb="54">
      <t>ジッシ</t>
    </rPh>
    <rPh sb="54" eb="56">
      <t>ヨテイ</t>
    </rPh>
    <rPh sb="58" eb="60">
      <t>バアイ</t>
    </rPh>
    <rPh sb="61" eb="63">
      <t>タイサク</t>
    </rPh>
    <rPh sb="64" eb="66">
      <t>ナイヨウ</t>
    </rPh>
    <rPh sb="67" eb="69">
      <t>キニュウ</t>
    </rPh>
    <rPh sb="70" eb="72">
      <t>ヒッス</t>
    </rPh>
    <rPh sb="92" eb="94">
      <t>ヒッス</t>
    </rPh>
    <phoneticPr fontId="1"/>
  </si>
  <si>
    <r>
      <rPr>
        <b/>
        <sz val="10"/>
        <color rgb="FFC00000"/>
        <rFont val="Meiryo UI"/>
        <family val="3"/>
        <charset val="128"/>
        <scheme val="minor"/>
      </rPr>
      <t>F</t>
    </r>
    <r>
      <rPr>
        <sz val="9"/>
        <color theme="1"/>
        <rFont val="Meiryo UI"/>
        <family val="3"/>
        <charset val="128"/>
        <scheme val="minor"/>
      </rPr>
      <t xml:space="preserve">
左記の対策を実施済み又は実施予定の場合は「○」を選択してください</t>
    </r>
    <rPh sb="2" eb="4">
      <t>サキ</t>
    </rPh>
    <rPh sb="5" eb="7">
      <t>タイサク</t>
    </rPh>
    <rPh sb="8" eb="10">
      <t>ジッシ</t>
    </rPh>
    <rPh sb="10" eb="11">
      <t>ス</t>
    </rPh>
    <rPh sb="12" eb="13">
      <t>マタ</t>
    </rPh>
    <rPh sb="14" eb="16">
      <t>ジッシ</t>
    </rPh>
    <rPh sb="16" eb="18">
      <t>ヨテイ</t>
    </rPh>
    <rPh sb="19" eb="21">
      <t>バアイ</t>
    </rPh>
    <rPh sb="26" eb="28">
      <t>センタク</t>
    </rPh>
    <phoneticPr fontId="1"/>
  </si>
  <si>
    <t xml:space="preserve">
</t>
    <phoneticPr fontId="1"/>
  </si>
  <si>
    <t xml:space="preserve">その他の対策（上記以外の対策）
</t>
    <rPh sb="2" eb="3">
      <t>タ</t>
    </rPh>
    <rPh sb="4" eb="6">
      <t>タイサク</t>
    </rPh>
    <rPh sb="7" eb="9">
      <t>ジョウキ</t>
    </rPh>
    <rPh sb="9" eb="11">
      <t>イガイ</t>
    </rPh>
    <rPh sb="12" eb="14">
      <t>タイサク</t>
    </rPh>
    <phoneticPr fontId="1"/>
  </si>
  <si>
    <t xml:space="preserve">対策が不要である理由
</t>
    <rPh sb="0" eb="2">
      <t>タイサク</t>
    </rPh>
    <rPh sb="3" eb="5">
      <t>フヨウ</t>
    </rPh>
    <rPh sb="8" eb="10">
      <t>リユウ</t>
    </rPh>
    <phoneticPr fontId="1"/>
  </si>
  <si>
    <r>
      <rPr>
        <b/>
        <sz val="10"/>
        <color rgb="FFC00000"/>
        <rFont val="Meiryo UI"/>
        <family val="3"/>
        <charset val="128"/>
        <scheme val="minor"/>
      </rPr>
      <t>B</t>
    </r>
    <r>
      <rPr>
        <sz val="8"/>
        <color theme="1"/>
        <rFont val="Meiryo UI"/>
        <family val="3"/>
        <charset val="128"/>
        <scheme val="minor"/>
      </rPr>
      <t xml:space="preserve">
左記項目に関していずれかを選択してください
1.リスクとして認識
2.リスクとして該当しない</t>
    </r>
    <rPh sb="2" eb="4">
      <t>サキ</t>
    </rPh>
    <rPh sb="4" eb="6">
      <t>コウモク</t>
    </rPh>
    <rPh sb="7" eb="8">
      <t>カン</t>
    </rPh>
    <rPh sb="15" eb="17">
      <t>センタク</t>
    </rPh>
    <phoneticPr fontId="1"/>
  </si>
  <si>
    <r>
      <rPr>
        <b/>
        <sz val="10"/>
        <color rgb="FFC00000"/>
        <rFont val="Meiryo UI"/>
        <family val="3"/>
        <charset val="128"/>
        <scheme val="minor"/>
      </rPr>
      <t>C</t>
    </r>
    <r>
      <rPr>
        <sz val="9"/>
        <color theme="1"/>
        <rFont val="Meiryo UI"/>
        <family val="3"/>
        <charset val="128"/>
        <scheme val="minor"/>
      </rPr>
      <t xml:space="preserve">
「1.リスクとして認識」している場合</t>
    </r>
    <r>
      <rPr>
        <b/>
        <u/>
        <sz val="9"/>
        <color theme="1"/>
        <rFont val="Meiryo UI"/>
        <family val="3"/>
        <charset val="128"/>
        <scheme val="minor"/>
      </rPr>
      <t>補足があれば</t>
    </r>
    <r>
      <rPr>
        <sz val="9"/>
        <color theme="1"/>
        <rFont val="Meiryo UI"/>
        <family val="3"/>
        <charset val="128"/>
        <scheme val="minor"/>
      </rPr>
      <t>記入＜任意＞
「2.リスクとして該当しない」場合はその</t>
    </r>
    <r>
      <rPr>
        <b/>
        <u/>
        <sz val="9"/>
        <color theme="1"/>
        <rFont val="Meiryo UI"/>
        <family val="3"/>
        <charset val="128"/>
        <scheme val="minor"/>
      </rPr>
      <t>理由</t>
    </r>
    <r>
      <rPr>
        <sz val="9"/>
        <color theme="1"/>
        <rFont val="Meiryo UI"/>
        <family val="3"/>
        <charset val="128"/>
        <scheme val="minor"/>
      </rPr>
      <t>を記入＜必須＞</t>
    </r>
    <rPh sb="26" eb="28">
      <t>キニュウ</t>
    </rPh>
    <rPh sb="29" eb="31">
      <t>ニンイ</t>
    </rPh>
    <rPh sb="57" eb="59">
      <t>キニュウ</t>
    </rPh>
    <rPh sb="60" eb="62">
      <t>ヒッス</t>
    </rPh>
    <phoneticPr fontId="1"/>
  </si>
  <si>
    <t>下記項目は、必ずはじめに記入、選択してください。</t>
    <rPh sb="0" eb="2">
      <t>カキ</t>
    </rPh>
    <rPh sb="2" eb="4">
      <t>コウモク</t>
    </rPh>
    <rPh sb="6" eb="7">
      <t>カナラ</t>
    </rPh>
    <rPh sb="12" eb="14">
      <t>キニュウ</t>
    </rPh>
    <rPh sb="15" eb="17">
      <t>センタク</t>
    </rPh>
    <phoneticPr fontId="1"/>
  </si>
  <si>
    <t>J/a1</t>
  </si>
  <si>
    <t>J/a1その他</t>
    <rPh sb="6" eb="7">
      <t>タ</t>
    </rPh>
    <phoneticPr fontId="1"/>
  </si>
  <si>
    <t>J/a1不要理由</t>
    <rPh sb="4" eb="6">
      <t>フヨウ</t>
    </rPh>
    <rPh sb="6" eb="8">
      <t>リユウ</t>
    </rPh>
    <phoneticPr fontId="1"/>
  </si>
  <si>
    <t>J/a2</t>
  </si>
  <si>
    <t>J/a2その他</t>
    <rPh sb="6" eb="7">
      <t>タ</t>
    </rPh>
    <phoneticPr fontId="1"/>
  </si>
  <si>
    <t>J/a2不要理由</t>
    <rPh sb="4" eb="6">
      <t>フヨウ</t>
    </rPh>
    <rPh sb="6" eb="8">
      <t>リユウ</t>
    </rPh>
    <phoneticPr fontId="1"/>
  </si>
  <si>
    <t>J/a3</t>
  </si>
  <si>
    <t>J/a3その他</t>
    <rPh sb="6" eb="7">
      <t>タ</t>
    </rPh>
    <phoneticPr fontId="1"/>
  </si>
  <si>
    <t>J/a3不要理由</t>
    <rPh sb="4" eb="6">
      <t>フヨウ</t>
    </rPh>
    <rPh sb="6" eb="8">
      <t>リユウ</t>
    </rPh>
    <phoneticPr fontId="1"/>
  </si>
  <si>
    <t>J/a4</t>
  </si>
  <si>
    <t>J/a4その他</t>
    <rPh sb="6" eb="7">
      <t>タ</t>
    </rPh>
    <phoneticPr fontId="1"/>
  </si>
  <si>
    <t>J/a4不要理由</t>
    <rPh sb="4" eb="6">
      <t>フヨウ</t>
    </rPh>
    <rPh sb="6" eb="8">
      <t>リユウ</t>
    </rPh>
    <phoneticPr fontId="1"/>
  </si>
  <si>
    <t>J/a5</t>
  </si>
  <si>
    <t>J/a5その他</t>
    <rPh sb="6" eb="7">
      <t>タ</t>
    </rPh>
    <phoneticPr fontId="1"/>
  </si>
  <si>
    <t>J/a5不要理由</t>
    <rPh sb="4" eb="6">
      <t>フヨウ</t>
    </rPh>
    <rPh sb="6" eb="8">
      <t>リユウ</t>
    </rPh>
    <phoneticPr fontId="1"/>
  </si>
  <si>
    <t>J/a6</t>
  </si>
  <si>
    <t>J/a6その他</t>
    <rPh sb="6" eb="7">
      <t>タ</t>
    </rPh>
    <phoneticPr fontId="1"/>
  </si>
  <si>
    <t>J/a6不要理由</t>
    <rPh sb="4" eb="6">
      <t>フヨウ</t>
    </rPh>
    <rPh sb="6" eb="8">
      <t>リユウ</t>
    </rPh>
    <phoneticPr fontId="1"/>
  </si>
  <si>
    <t>J/b1</t>
  </si>
  <si>
    <t>J/b1その他</t>
    <rPh sb="6" eb="7">
      <t>タ</t>
    </rPh>
    <phoneticPr fontId="1"/>
  </si>
  <si>
    <t>J/b1不要理由</t>
    <rPh sb="4" eb="6">
      <t>フヨウ</t>
    </rPh>
    <rPh sb="6" eb="8">
      <t>リユウ</t>
    </rPh>
    <phoneticPr fontId="1"/>
  </si>
  <si>
    <t>J/b2-1</t>
  </si>
  <si>
    <t>J/b2-2</t>
  </si>
  <si>
    <t>J/b2-3</t>
  </si>
  <si>
    <t>J/b2その他</t>
    <rPh sb="6" eb="7">
      <t>タ</t>
    </rPh>
    <phoneticPr fontId="1"/>
  </si>
  <si>
    <t>J/b2不要理由</t>
    <rPh sb="4" eb="6">
      <t>フヨウ</t>
    </rPh>
    <rPh sb="6" eb="8">
      <t>リユウ</t>
    </rPh>
    <phoneticPr fontId="1"/>
  </si>
  <si>
    <t>J/b3-1</t>
  </si>
  <si>
    <t>J/b3-2</t>
  </si>
  <si>
    <t>J/b3-3</t>
  </si>
  <si>
    <t>J/b3その他</t>
    <rPh sb="6" eb="7">
      <t>タ</t>
    </rPh>
    <phoneticPr fontId="1"/>
  </si>
  <si>
    <t>J/b3不要理由</t>
    <rPh sb="4" eb="6">
      <t>フヨウ</t>
    </rPh>
    <rPh sb="6" eb="8">
      <t>リユウ</t>
    </rPh>
    <phoneticPr fontId="1"/>
  </si>
  <si>
    <t>J/b4</t>
  </si>
  <si>
    <t>J/b4その他</t>
    <rPh sb="6" eb="7">
      <t>タ</t>
    </rPh>
    <phoneticPr fontId="1"/>
  </si>
  <si>
    <t>J/b4不要理由</t>
    <rPh sb="4" eb="6">
      <t>フヨウ</t>
    </rPh>
    <rPh sb="6" eb="8">
      <t>リユウ</t>
    </rPh>
    <phoneticPr fontId="1"/>
  </si>
  <si>
    <t>J/b5</t>
  </si>
  <si>
    <t>J/b5その他</t>
    <rPh sb="6" eb="7">
      <t>タ</t>
    </rPh>
    <phoneticPr fontId="1"/>
  </si>
  <si>
    <t>J/b5不要理由</t>
    <rPh sb="4" eb="6">
      <t>フヨウ</t>
    </rPh>
    <rPh sb="6" eb="8">
      <t>リユウ</t>
    </rPh>
    <phoneticPr fontId="1"/>
  </si>
  <si>
    <t>J/b6</t>
  </si>
  <si>
    <t>J/b6その他</t>
    <rPh sb="6" eb="7">
      <t>タ</t>
    </rPh>
    <phoneticPr fontId="1"/>
  </si>
  <si>
    <t>J/b6不要理由</t>
    <rPh sb="4" eb="6">
      <t>フヨウ</t>
    </rPh>
    <rPh sb="6" eb="8">
      <t>リユウ</t>
    </rPh>
    <phoneticPr fontId="1"/>
  </si>
  <si>
    <t>J/b7-1</t>
  </si>
  <si>
    <t>J/b7-2</t>
  </si>
  <si>
    <t>J/b7-3</t>
  </si>
  <si>
    <t>J/b7-4</t>
  </si>
  <si>
    <t>J/b7-5</t>
  </si>
  <si>
    <t>J/b7-6</t>
  </si>
  <si>
    <t>J/b7-7</t>
  </si>
  <si>
    <t>J/b7その他</t>
    <rPh sb="6" eb="7">
      <t>タ</t>
    </rPh>
    <phoneticPr fontId="1"/>
  </si>
  <si>
    <t>J/b7不要理由</t>
    <rPh sb="4" eb="6">
      <t>フヨウ</t>
    </rPh>
    <rPh sb="6" eb="8">
      <t>リユウ</t>
    </rPh>
    <phoneticPr fontId="1"/>
  </si>
  <si>
    <t>J/b8</t>
  </si>
  <si>
    <t>J/b8その他</t>
    <rPh sb="6" eb="7">
      <t>タ</t>
    </rPh>
    <phoneticPr fontId="1"/>
  </si>
  <si>
    <t>J/b8不要理由</t>
    <rPh sb="4" eb="6">
      <t>フヨウ</t>
    </rPh>
    <rPh sb="6" eb="8">
      <t>リユウ</t>
    </rPh>
    <phoneticPr fontId="1"/>
  </si>
  <si>
    <t>J/b9</t>
  </si>
  <si>
    <t>J/b9その他</t>
    <rPh sb="6" eb="7">
      <t>タ</t>
    </rPh>
    <phoneticPr fontId="1"/>
  </si>
  <si>
    <t>J/b9不要理由</t>
    <rPh sb="4" eb="6">
      <t>フヨウ</t>
    </rPh>
    <rPh sb="6" eb="8">
      <t>リユウ</t>
    </rPh>
    <phoneticPr fontId="1"/>
  </si>
  <si>
    <t>J/b10</t>
  </si>
  <si>
    <t>J/b10その他</t>
    <rPh sb="7" eb="8">
      <t>タ</t>
    </rPh>
    <phoneticPr fontId="1"/>
  </si>
  <si>
    <t>J/c1</t>
  </si>
  <si>
    <t>J/c1その他</t>
    <rPh sb="6" eb="7">
      <t>タ</t>
    </rPh>
    <phoneticPr fontId="1"/>
  </si>
  <si>
    <t>J/c1不要理由</t>
    <rPh sb="4" eb="6">
      <t>フヨウ</t>
    </rPh>
    <rPh sb="6" eb="8">
      <t>リユウ</t>
    </rPh>
    <phoneticPr fontId="1"/>
  </si>
  <si>
    <t>J/c2</t>
  </si>
  <si>
    <t>J/c2その他</t>
    <rPh sb="6" eb="7">
      <t>タ</t>
    </rPh>
    <phoneticPr fontId="1"/>
  </si>
  <si>
    <t>J/c2不要理由</t>
    <rPh sb="4" eb="6">
      <t>フヨウ</t>
    </rPh>
    <rPh sb="6" eb="8">
      <t>リユウ</t>
    </rPh>
    <phoneticPr fontId="1"/>
  </si>
  <si>
    <t>J/c3</t>
  </si>
  <si>
    <t>J/c3その他</t>
    <rPh sb="6" eb="7">
      <t>タ</t>
    </rPh>
    <phoneticPr fontId="1"/>
  </si>
  <si>
    <t>J/c3不要理由</t>
    <rPh sb="4" eb="6">
      <t>フヨウ</t>
    </rPh>
    <rPh sb="6" eb="8">
      <t>リユウ</t>
    </rPh>
    <phoneticPr fontId="1"/>
  </si>
  <si>
    <t>J/c4-1</t>
  </si>
  <si>
    <t>J/c4-2</t>
  </si>
  <si>
    <t>J/c4-3</t>
  </si>
  <si>
    <t>J/c4その他</t>
    <rPh sb="6" eb="7">
      <t>タ</t>
    </rPh>
    <phoneticPr fontId="1"/>
  </si>
  <si>
    <t>J/c4不要理由</t>
    <rPh sb="4" eb="6">
      <t>フヨウ</t>
    </rPh>
    <rPh sb="6" eb="8">
      <t>リユウ</t>
    </rPh>
    <phoneticPr fontId="1"/>
  </si>
  <si>
    <t>J/c5</t>
  </si>
  <si>
    <t>J/c5その他</t>
    <rPh sb="6" eb="7">
      <t>タ</t>
    </rPh>
    <phoneticPr fontId="1"/>
  </si>
  <si>
    <t>J/c5不要理由</t>
    <rPh sb="4" eb="6">
      <t>フヨウ</t>
    </rPh>
    <rPh sb="6" eb="8">
      <t>リユウ</t>
    </rPh>
    <phoneticPr fontId="1"/>
  </si>
  <si>
    <t>J/c6</t>
  </si>
  <si>
    <t>J/c6その他</t>
    <rPh sb="6" eb="7">
      <t>タ</t>
    </rPh>
    <phoneticPr fontId="1"/>
  </si>
  <si>
    <t>J/c6不要理由</t>
    <rPh sb="4" eb="6">
      <t>フヨウ</t>
    </rPh>
    <rPh sb="6" eb="8">
      <t>リユウ</t>
    </rPh>
    <phoneticPr fontId="1"/>
  </si>
  <si>
    <t>J/c7</t>
  </si>
  <si>
    <t>J/c7その他</t>
    <rPh sb="6" eb="7">
      <t>タ</t>
    </rPh>
    <phoneticPr fontId="1"/>
  </si>
  <si>
    <t>J/c7不要理由</t>
    <rPh sb="4" eb="6">
      <t>フヨウ</t>
    </rPh>
    <rPh sb="6" eb="8">
      <t>リユウ</t>
    </rPh>
    <phoneticPr fontId="1"/>
  </si>
  <si>
    <t>J/d1-1</t>
  </si>
  <si>
    <t>J/d1-2</t>
  </si>
  <si>
    <t>J/d1-3</t>
  </si>
  <si>
    <t>J/d1その他</t>
    <rPh sb="6" eb="7">
      <t>タ</t>
    </rPh>
    <phoneticPr fontId="1"/>
  </si>
  <si>
    <t>J/d1不要理由</t>
    <rPh sb="4" eb="6">
      <t>フヨウ</t>
    </rPh>
    <rPh sb="6" eb="8">
      <t>リユウ</t>
    </rPh>
    <phoneticPr fontId="1"/>
  </si>
  <si>
    <t>J/d2</t>
  </si>
  <si>
    <t>J/d2その他</t>
    <rPh sb="6" eb="7">
      <t>タ</t>
    </rPh>
    <phoneticPr fontId="1"/>
  </si>
  <si>
    <t>J/d2不要理由</t>
    <rPh sb="4" eb="6">
      <t>フヨウ</t>
    </rPh>
    <rPh sb="6" eb="8">
      <t>リユウ</t>
    </rPh>
    <phoneticPr fontId="1"/>
  </si>
  <si>
    <t>J/d3</t>
  </si>
  <si>
    <t>J/d3その他</t>
    <rPh sb="6" eb="7">
      <t>タ</t>
    </rPh>
    <phoneticPr fontId="1"/>
  </si>
  <si>
    <t>J/d3不要理由</t>
    <rPh sb="4" eb="6">
      <t>フヨウ</t>
    </rPh>
    <rPh sb="6" eb="8">
      <t>リユウ</t>
    </rPh>
    <phoneticPr fontId="1"/>
  </si>
  <si>
    <t>J/d4-1</t>
  </si>
  <si>
    <t>J/d4-2</t>
  </si>
  <si>
    <t>J/d4-3</t>
  </si>
  <si>
    <t>J/d4-4</t>
  </si>
  <si>
    <t>J/d4その他</t>
    <rPh sb="6" eb="7">
      <t>タ</t>
    </rPh>
    <phoneticPr fontId="1"/>
  </si>
  <si>
    <t>J/d4不要理由</t>
    <rPh sb="4" eb="6">
      <t>フヨウ</t>
    </rPh>
    <rPh sb="6" eb="8">
      <t>リユウ</t>
    </rPh>
    <phoneticPr fontId="1"/>
  </si>
  <si>
    <t>J/d5-1</t>
  </si>
  <si>
    <t>J/d5-2</t>
  </si>
  <si>
    <t>J/d5-3</t>
  </si>
  <si>
    <t>J/d5その他</t>
    <rPh sb="6" eb="7">
      <t>タ</t>
    </rPh>
    <phoneticPr fontId="1"/>
  </si>
  <si>
    <t>J/d5不要理由</t>
    <rPh sb="4" eb="6">
      <t>フヨウ</t>
    </rPh>
    <rPh sb="6" eb="8">
      <t>リユウ</t>
    </rPh>
    <phoneticPr fontId="1"/>
  </si>
  <si>
    <t>J/d6</t>
  </si>
  <si>
    <t>J/d6その他</t>
    <rPh sb="6" eb="7">
      <t>タ</t>
    </rPh>
    <phoneticPr fontId="1"/>
  </si>
  <si>
    <t>J/d6不要理由</t>
    <rPh sb="4" eb="6">
      <t>フヨウ</t>
    </rPh>
    <rPh sb="6" eb="8">
      <t>リユウ</t>
    </rPh>
    <phoneticPr fontId="1"/>
  </si>
  <si>
    <t>J/d7</t>
  </si>
  <si>
    <t>J/d7その他</t>
    <rPh sb="6" eb="7">
      <t>タ</t>
    </rPh>
    <phoneticPr fontId="1"/>
  </si>
  <si>
    <t>J/d7不要理由</t>
    <rPh sb="4" eb="6">
      <t>フヨウ</t>
    </rPh>
    <rPh sb="6" eb="8">
      <t>リユウ</t>
    </rPh>
    <phoneticPr fontId="1"/>
  </si>
  <si>
    <t>J/d8</t>
  </si>
  <si>
    <t>J/d8その他</t>
    <rPh sb="6" eb="7">
      <t>タ</t>
    </rPh>
    <phoneticPr fontId="1"/>
  </si>
  <si>
    <t>J/d8不要理由</t>
    <rPh sb="4" eb="6">
      <t>フヨウ</t>
    </rPh>
    <rPh sb="6" eb="8">
      <t>リユウ</t>
    </rPh>
    <phoneticPr fontId="1"/>
  </si>
  <si>
    <t>J/e1-1</t>
  </si>
  <si>
    <t>J/e1-1その他</t>
    <rPh sb="8" eb="9">
      <t>タ</t>
    </rPh>
    <phoneticPr fontId="1"/>
  </si>
  <si>
    <t>J/e1-1不要理由</t>
    <rPh sb="6" eb="8">
      <t>フヨウ</t>
    </rPh>
    <rPh sb="8" eb="10">
      <t>リユウ</t>
    </rPh>
    <phoneticPr fontId="1"/>
  </si>
  <si>
    <t>J/e1-2</t>
  </si>
  <si>
    <t>J/e1-2その他</t>
    <rPh sb="8" eb="9">
      <t>タ</t>
    </rPh>
    <phoneticPr fontId="1"/>
  </si>
  <si>
    <t>J/e1-2不要理由</t>
    <rPh sb="6" eb="8">
      <t>フヨウ</t>
    </rPh>
    <rPh sb="8" eb="10">
      <t>リユウ</t>
    </rPh>
    <phoneticPr fontId="1"/>
  </si>
  <si>
    <t>J/e1-3</t>
  </si>
  <si>
    <t>J/e1-3その他</t>
    <rPh sb="8" eb="9">
      <t>タ</t>
    </rPh>
    <phoneticPr fontId="1"/>
  </si>
  <si>
    <t>J/e1-3不要理由</t>
    <rPh sb="6" eb="8">
      <t>フヨウ</t>
    </rPh>
    <rPh sb="8" eb="10">
      <t>リユウ</t>
    </rPh>
    <phoneticPr fontId="1"/>
  </si>
  <si>
    <t>J/e1-4-1</t>
  </si>
  <si>
    <t>J/e1-4-2</t>
  </si>
  <si>
    <t>J/e1-4その他</t>
    <rPh sb="8" eb="9">
      <t>タ</t>
    </rPh>
    <phoneticPr fontId="1"/>
  </si>
  <si>
    <t>J/e1-4不要理由</t>
    <rPh sb="6" eb="8">
      <t>フヨウ</t>
    </rPh>
    <rPh sb="8" eb="10">
      <t>リユウ</t>
    </rPh>
    <phoneticPr fontId="1"/>
  </si>
  <si>
    <t>J/e1-5-1</t>
  </si>
  <si>
    <t>J/e1-5その他</t>
    <rPh sb="8" eb="9">
      <t>タ</t>
    </rPh>
    <phoneticPr fontId="1"/>
  </si>
  <si>
    <t>J/e1-5不要理由</t>
    <rPh sb="6" eb="8">
      <t>フヨウ</t>
    </rPh>
    <rPh sb="8" eb="10">
      <t>リユウ</t>
    </rPh>
    <phoneticPr fontId="1"/>
  </si>
  <si>
    <t>J/e1-6</t>
  </si>
  <si>
    <t>J/e1-6その他</t>
    <rPh sb="8" eb="9">
      <t>タ</t>
    </rPh>
    <phoneticPr fontId="1"/>
  </si>
  <si>
    <t>J/e1-6不要理由</t>
    <rPh sb="6" eb="8">
      <t>フヨウ</t>
    </rPh>
    <rPh sb="8" eb="10">
      <t>リユウ</t>
    </rPh>
    <phoneticPr fontId="1"/>
  </si>
  <si>
    <t>J/e1-7</t>
  </si>
  <si>
    <t>J/e1-7その他</t>
    <rPh sb="8" eb="9">
      <t>タ</t>
    </rPh>
    <phoneticPr fontId="1"/>
  </si>
  <si>
    <t>J/e1-7不要理由</t>
    <rPh sb="6" eb="8">
      <t>フヨウ</t>
    </rPh>
    <rPh sb="8" eb="10">
      <t>リユウ</t>
    </rPh>
    <phoneticPr fontId="1"/>
  </si>
  <si>
    <t>J/e1-8-1</t>
  </si>
  <si>
    <t>J/e1-8-2</t>
  </si>
  <si>
    <t>J/e1-8-3</t>
  </si>
  <si>
    <t>J/e1-8その他</t>
    <rPh sb="8" eb="9">
      <t>タ</t>
    </rPh>
    <phoneticPr fontId="1"/>
  </si>
  <si>
    <t>J/e1-8不要理由</t>
    <rPh sb="6" eb="8">
      <t>フヨウ</t>
    </rPh>
    <rPh sb="8" eb="10">
      <t>リユウ</t>
    </rPh>
    <phoneticPr fontId="1"/>
  </si>
  <si>
    <t>J/e1-9</t>
  </si>
  <si>
    <t>J/e1-9その他</t>
    <rPh sb="8" eb="9">
      <t>タ</t>
    </rPh>
    <phoneticPr fontId="1"/>
  </si>
  <si>
    <t>J/e1-9不要理由</t>
    <rPh sb="6" eb="8">
      <t>フヨウ</t>
    </rPh>
    <rPh sb="8" eb="10">
      <t>リユウ</t>
    </rPh>
    <phoneticPr fontId="1"/>
  </si>
  <si>
    <t>J/e1-10</t>
  </si>
  <si>
    <t>J/e1-10その他</t>
    <rPh sb="9" eb="10">
      <t>タ</t>
    </rPh>
    <phoneticPr fontId="1"/>
  </si>
  <si>
    <t>J/e1-10不要理由</t>
    <rPh sb="7" eb="9">
      <t>フヨウ</t>
    </rPh>
    <rPh sb="9" eb="11">
      <t>リユウ</t>
    </rPh>
    <phoneticPr fontId="1"/>
  </si>
  <si>
    <t>J/e2-1</t>
  </si>
  <si>
    <t>J/e2-1その他</t>
    <rPh sb="8" eb="9">
      <t>タ</t>
    </rPh>
    <phoneticPr fontId="1"/>
  </si>
  <si>
    <t>J/e2-1不要理由</t>
    <rPh sb="6" eb="8">
      <t>フヨウ</t>
    </rPh>
    <rPh sb="8" eb="10">
      <t>リユウ</t>
    </rPh>
    <phoneticPr fontId="1"/>
  </si>
  <si>
    <t>J/e2-2-1</t>
  </si>
  <si>
    <t>J/e2-2-2</t>
  </si>
  <si>
    <t>J/e2-2その他</t>
    <rPh sb="8" eb="9">
      <t>タ</t>
    </rPh>
    <phoneticPr fontId="1"/>
  </si>
  <si>
    <t>J/e2-2不要理由</t>
    <rPh sb="6" eb="8">
      <t>フヨウ</t>
    </rPh>
    <rPh sb="8" eb="10">
      <t>リユウ</t>
    </rPh>
    <phoneticPr fontId="1"/>
  </si>
  <si>
    <t>J/e2-3</t>
  </si>
  <si>
    <t>J/e2-3その他</t>
    <rPh sb="8" eb="9">
      <t>タ</t>
    </rPh>
    <phoneticPr fontId="1"/>
  </si>
  <si>
    <t>J/e2-3不要理由</t>
    <rPh sb="6" eb="8">
      <t>フヨウ</t>
    </rPh>
    <rPh sb="8" eb="10">
      <t>リユウ</t>
    </rPh>
    <phoneticPr fontId="1"/>
  </si>
  <si>
    <t>J/e2-4</t>
  </si>
  <si>
    <t>J/e2-4その他</t>
    <rPh sb="8" eb="9">
      <t>タ</t>
    </rPh>
    <phoneticPr fontId="1"/>
  </si>
  <si>
    <t>J/e2-4不要理由</t>
    <rPh sb="6" eb="8">
      <t>フヨウ</t>
    </rPh>
    <rPh sb="8" eb="10">
      <t>リユウ</t>
    </rPh>
    <phoneticPr fontId="1"/>
  </si>
  <si>
    <t>J/e2-5-1</t>
  </si>
  <si>
    <t>J/e2-5-2</t>
  </si>
  <si>
    <t>J/e2-5その他</t>
    <rPh sb="8" eb="9">
      <t>タ</t>
    </rPh>
    <phoneticPr fontId="1"/>
  </si>
  <si>
    <t>J/e2-5不要理由</t>
    <rPh sb="6" eb="8">
      <t>フヨウ</t>
    </rPh>
    <rPh sb="8" eb="10">
      <t>リユウ</t>
    </rPh>
    <phoneticPr fontId="1"/>
  </si>
  <si>
    <t>J/e2-6</t>
  </si>
  <si>
    <t>J/e2-6その他</t>
    <rPh sb="8" eb="9">
      <t>タ</t>
    </rPh>
    <phoneticPr fontId="1"/>
  </si>
  <si>
    <t>J/e2-6不要理由</t>
    <rPh sb="6" eb="8">
      <t>フヨウ</t>
    </rPh>
    <rPh sb="8" eb="10">
      <t>リユウ</t>
    </rPh>
    <phoneticPr fontId="1"/>
  </si>
  <si>
    <t>J/f1</t>
  </si>
  <si>
    <t>J/f1その他</t>
    <rPh sb="6" eb="7">
      <t>タ</t>
    </rPh>
    <phoneticPr fontId="1"/>
  </si>
  <si>
    <t>J/f1不要理由</t>
    <rPh sb="4" eb="6">
      <t>フヨウ</t>
    </rPh>
    <rPh sb="6" eb="8">
      <t>リユウ</t>
    </rPh>
    <phoneticPr fontId="1"/>
  </si>
  <si>
    <t>J/f2</t>
  </si>
  <si>
    <t>J/f2その他</t>
    <rPh sb="6" eb="7">
      <t>タ</t>
    </rPh>
    <phoneticPr fontId="1"/>
  </si>
  <si>
    <t>J/f2不要理由</t>
    <rPh sb="4" eb="6">
      <t>フヨウ</t>
    </rPh>
    <rPh sb="6" eb="8">
      <t>リユウ</t>
    </rPh>
    <phoneticPr fontId="1"/>
  </si>
  <si>
    <t>J/f3</t>
  </si>
  <si>
    <t>J/f3その他</t>
    <rPh sb="6" eb="7">
      <t>タ</t>
    </rPh>
    <phoneticPr fontId="1"/>
  </si>
  <si>
    <t>J/f3不要理由</t>
    <rPh sb="4" eb="6">
      <t>フヨウ</t>
    </rPh>
    <rPh sb="6" eb="8">
      <t>リユウ</t>
    </rPh>
    <phoneticPr fontId="1"/>
  </si>
  <si>
    <t>J/f4-1</t>
  </si>
  <si>
    <t>J/f4-2</t>
  </si>
  <si>
    <t>J/f4-3</t>
  </si>
  <si>
    <t>J/f4その他</t>
    <rPh sb="6" eb="7">
      <t>タ</t>
    </rPh>
    <phoneticPr fontId="1"/>
  </si>
  <si>
    <t>J/f4不要理由</t>
    <rPh sb="4" eb="6">
      <t>フヨウ</t>
    </rPh>
    <rPh sb="6" eb="8">
      <t>リユウ</t>
    </rPh>
    <phoneticPr fontId="1"/>
  </si>
  <si>
    <t>J/f5</t>
  </si>
  <si>
    <t>J/f5その他</t>
    <rPh sb="6" eb="7">
      <t>タ</t>
    </rPh>
    <phoneticPr fontId="1"/>
  </si>
  <si>
    <t>J/f5不要理由</t>
    <rPh sb="4" eb="6">
      <t>フヨウ</t>
    </rPh>
    <rPh sb="6" eb="8">
      <t>リユウ</t>
    </rPh>
    <phoneticPr fontId="1"/>
  </si>
  <si>
    <t>J/g1-1</t>
  </si>
  <si>
    <t>J/g1-2</t>
  </si>
  <si>
    <t>J/g1-3</t>
  </si>
  <si>
    <t>J/g1その他</t>
    <rPh sb="6" eb="7">
      <t>タ</t>
    </rPh>
    <phoneticPr fontId="1"/>
  </si>
  <si>
    <t>J/g1不要理由</t>
    <rPh sb="4" eb="6">
      <t>フヨウ</t>
    </rPh>
    <rPh sb="6" eb="8">
      <t>リユウ</t>
    </rPh>
    <phoneticPr fontId="1"/>
  </si>
  <si>
    <t>J/g2</t>
  </si>
  <si>
    <t>J/g2その他</t>
    <rPh sb="6" eb="7">
      <t>タ</t>
    </rPh>
    <phoneticPr fontId="1"/>
  </si>
  <si>
    <t>J/g2不要理由</t>
    <rPh sb="4" eb="6">
      <t>フヨウ</t>
    </rPh>
    <rPh sb="6" eb="8">
      <t>リユウ</t>
    </rPh>
    <phoneticPr fontId="1"/>
  </si>
  <si>
    <t>J/g3</t>
  </si>
  <si>
    <t>J/g3その他</t>
    <rPh sb="6" eb="7">
      <t>タ</t>
    </rPh>
    <phoneticPr fontId="1"/>
  </si>
  <si>
    <t>J/g3不要理由</t>
    <rPh sb="4" eb="6">
      <t>フヨウ</t>
    </rPh>
    <rPh sb="6" eb="8">
      <t>リユウ</t>
    </rPh>
    <phoneticPr fontId="1"/>
  </si>
  <si>
    <t>J/g4-1</t>
  </si>
  <si>
    <t>J/g4-2</t>
  </si>
  <si>
    <t>J/g4-3</t>
  </si>
  <si>
    <t>J/g4その他</t>
    <rPh sb="6" eb="7">
      <t>タ</t>
    </rPh>
    <phoneticPr fontId="1"/>
  </si>
  <si>
    <t>J/g4不要理由</t>
    <rPh sb="4" eb="6">
      <t>フヨウ</t>
    </rPh>
    <rPh sb="6" eb="8">
      <t>リユウ</t>
    </rPh>
    <phoneticPr fontId="1"/>
  </si>
  <si>
    <t>J/g5</t>
  </si>
  <si>
    <t>J/g5その他</t>
    <rPh sb="6" eb="7">
      <t>タ</t>
    </rPh>
    <phoneticPr fontId="1"/>
  </si>
  <si>
    <t>J/g5不要理由</t>
    <rPh sb="4" eb="6">
      <t>フヨウ</t>
    </rPh>
    <rPh sb="6" eb="8">
      <t>リユウ</t>
    </rPh>
    <phoneticPr fontId="1"/>
  </si>
  <si>
    <t>J/g6その他</t>
    <rPh sb="6" eb="7">
      <t>タ</t>
    </rPh>
    <phoneticPr fontId="1"/>
  </si>
  <si>
    <t>J/g6不要理由</t>
    <rPh sb="4" eb="6">
      <t>フヨウ</t>
    </rPh>
    <rPh sb="6" eb="8">
      <t>リユウ</t>
    </rPh>
    <phoneticPr fontId="1"/>
  </si>
  <si>
    <t>J/h1</t>
  </si>
  <si>
    <t>J/h1その他</t>
    <rPh sb="6" eb="7">
      <t>タ</t>
    </rPh>
    <phoneticPr fontId="1"/>
  </si>
  <si>
    <t>J/h1不要理由</t>
    <rPh sb="4" eb="6">
      <t>フヨウ</t>
    </rPh>
    <rPh sb="6" eb="8">
      <t>リユウ</t>
    </rPh>
    <phoneticPr fontId="1"/>
  </si>
  <si>
    <t>J/h2</t>
  </si>
  <si>
    <t>J/h2その他</t>
    <rPh sb="6" eb="7">
      <t>タ</t>
    </rPh>
    <phoneticPr fontId="1"/>
  </si>
  <si>
    <t>J/h2不要理由</t>
    <rPh sb="4" eb="6">
      <t>フヨウ</t>
    </rPh>
    <rPh sb="6" eb="8">
      <t>リユウ</t>
    </rPh>
    <phoneticPr fontId="1"/>
  </si>
  <si>
    <t>J/h3</t>
  </si>
  <si>
    <t>J/h3その他</t>
    <rPh sb="6" eb="7">
      <t>タ</t>
    </rPh>
    <phoneticPr fontId="1"/>
  </si>
  <si>
    <t>J/h3不要理由</t>
    <rPh sb="4" eb="6">
      <t>フヨウ</t>
    </rPh>
    <rPh sb="6" eb="8">
      <t>リユウ</t>
    </rPh>
    <phoneticPr fontId="1"/>
  </si>
  <si>
    <t>J/h4-1</t>
  </si>
  <si>
    <t>J/h4-2</t>
  </si>
  <si>
    <t>J/h4その他</t>
    <rPh sb="6" eb="7">
      <t>タ</t>
    </rPh>
    <phoneticPr fontId="1"/>
  </si>
  <si>
    <t>J/h4不要理由</t>
    <rPh sb="4" eb="6">
      <t>フヨウ</t>
    </rPh>
    <rPh sb="6" eb="8">
      <t>リユウ</t>
    </rPh>
    <phoneticPr fontId="1"/>
  </si>
  <si>
    <t>J/h5-1</t>
  </si>
  <si>
    <t>J/h5その他</t>
    <rPh sb="6" eb="7">
      <t>タ</t>
    </rPh>
    <phoneticPr fontId="1"/>
  </si>
  <si>
    <t>J/h5不要理由</t>
    <rPh sb="4" eb="6">
      <t>フヨウ</t>
    </rPh>
    <rPh sb="6" eb="8">
      <t>リユウ</t>
    </rPh>
    <phoneticPr fontId="1"/>
  </si>
  <si>
    <t>J/h6</t>
  </si>
  <si>
    <t>J/h6その他</t>
    <rPh sb="6" eb="7">
      <t>タ</t>
    </rPh>
    <phoneticPr fontId="1"/>
  </si>
  <si>
    <t>J/h6不要理由</t>
    <rPh sb="4" eb="6">
      <t>フヨウ</t>
    </rPh>
    <rPh sb="6" eb="8">
      <t>リユウ</t>
    </rPh>
    <phoneticPr fontId="1"/>
  </si>
  <si>
    <t>J/h7-1</t>
  </si>
  <si>
    <t>J/h7-2</t>
  </si>
  <si>
    <t>J/h7-3</t>
  </si>
  <si>
    <t>J/h7その他</t>
    <rPh sb="6" eb="7">
      <t>タ</t>
    </rPh>
    <phoneticPr fontId="1"/>
  </si>
  <si>
    <t>J/h7不要理由</t>
    <rPh sb="4" eb="6">
      <t>フヨウ</t>
    </rPh>
    <rPh sb="6" eb="8">
      <t>リユウ</t>
    </rPh>
    <phoneticPr fontId="1"/>
  </si>
  <si>
    <t>J/h8-1</t>
  </si>
  <si>
    <t>J/h8その他</t>
    <rPh sb="6" eb="7">
      <t>タ</t>
    </rPh>
    <phoneticPr fontId="1"/>
  </si>
  <si>
    <t>J/h8不要理由</t>
    <rPh sb="4" eb="6">
      <t>フヨウ</t>
    </rPh>
    <rPh sb="6" eb="8">
      <t>リユウ</t>
    </rPh>
    <phoneticPr fontId="1"/>
  </si>
  <si>
    <t>J/h9-1</t>
  </si>
  <si>
    <t>J/h9-2</t>
  </si>
  <si>
    <t>J/h9その他</t>
    <rPh sb="6" eb="7">
      <t>タ</t>
    </rPh>
    <phoneticPr fontId="1"/>
  </si>
  <si>
    <t>J/h9不要理由</t>
    <rPh sb="4" eb="6">
      <t>フヨウ</t>
    </rPh>
    <rPh sb="6" eb="8">
      <t>リユウ</t>
    </rPh>
    <phoneticPr fontId="1"/>
  </si>
  <si>
    <t>J/h10</t>
  </si>
  <si>
    <t>J/h10その他</t>
    <rPh sb="7" eb="8">
      <t>タ</t>
    </rPh>
    <phoneticPr fontId="1"/>
  </si>
  <si>
    <t>J/h10不要理由</t>
    <rPh sb="5" eb="7">
      <t>フヨウ</t>
    </rPh>
    <rPh sb="7" eb="9">
      <t>リユウ</t>
    </rPh>
    <phoneticPr fontId="1"/>
  </si>
  <si>
    <t>J/i1-1</t>
  </si>
  <si>
    <t>J/i1-1その他</t>
    <rPh sb="8" eb="9">
      <t>タ</t>
    </rPh>
    <phoneticPr fontId="1"/>
  </si>
  <si>
    <t>J/i1-1不要理由</t>
    <rPh sb="6" eb="8">
      <t>フヨウ</t>
    </rPh>
    <rPh sb="8" eb="10">
      <t>リユウ</t>
    </rPh>
    <phoneticPr fontId="1"/>
  </si>
  <si>
    <t>J/i1-2</t>
  </si>
  <si>
    <t>J/i1-2その他</t>
    <rPh sb="8" eb="9">
      <t>タ</t>
    </rPh>
    <phoneticPr fontId="1"/>
  </si>
  <si>
    <t>J/i1-2不要理由</t>
    <rPh sb="6" eb="8">
      <t>フヨウ</t>
    </rPh>
    <rPh sb="8" eb="10">
      <t>リユウ</t>
    </rPh>
    <phoneticPr fontId="1"/>
  </si>
  <si>
    <t>J/i1-3</t>
  </si>
  <si>
    <t>J/i1-3その他</t>
    <rPh sb="8" eb="9">
      <t>タ</t>
    </rPh>
    <phoneticPr fontId="1"/>
  </si>
  <si>
    <t>J/i1-3不要理由</t>
    <rPh sb="6" eb="8">
      <t>フヨウ</t>
    </rPh>
    <rPh sb="8" eb="10">
      <t>リユウ</t>
    </rPh>
    <phoneticPr fontId="1"/>
  </si>
  <si>
    <t>J/i1-4その他</t>
    <rPh sb="8" eb="9">
      <t>タ</t>
    </rPh>
    <phoneticPr fontId="1"/>
  </si>
  <si>
    <t>J/i1-4不要理由</t>
    <rPh sb="6" eb="8">
      <t>フヨウ</t>
    </rPh>
    <rPh sb="8" eb="10">
      <t>リユウ</t>
    </rPh>
    <phoneticPr fontId="1"/>
  </si>
  <si>
    <t>J/i2-1</t>
  </si>
  <si>
    <t>J/i2-1その他</t>
    <rPh sb="8" eb="9">
      <t>タ</t>
    </rPh>
    <phoneticPr fontId="1"/>
  </si>
  <si>
    <t>J/i2-1不要理由</t>
    <rPh sb="6" eb="8">
      <t>フヨウ</t>
    </rPh>
    <rPh sb="8" eb="10">
      <t>リユウ</t>
    </rPh>
    <phoneticPr fontId="1"/>
  </si>
  <si>
    <t>J/i2-2</t>
  </si>
  <si>
    <t>J/i2-2その他</t>
    <rPh sb="8" eb="9">
      <t>タ</t>
    </rPh>
    <phoneticPr fontId="1"/>
  </si>
  <si>
    <t>J/i2-2不要理由</t>
    <rPh sb="6" eb="8">
      <t>フヨウ</t>
    </rPh>
    <rPh sb="8" eb="10">
      <t>リユウ</t>
    </rPh>
    <phoneticPr fontId="1"/>
  </si>
  <si>
    <t>J/i2-3</t>
  </si>
  <si>
    <t>J/i2-3その他</t>
    <rPh sb="8" eb="9">
      <t>タ</t>
    </rPh>
    <phoneticPr fontId="1"/>
  </si>
  <si>
    <t>J/i2-3不要理由</t>
    <rPh sb="6" eb="8">
      <t>フヨウ</t>
    </rPh>
    <rPh sb="8" eb="10">
      <t>リユウ</t>
    </rPh>
    <phoneticPr fontId="1"/>
  </si>
  <si>
    <t>J/i2-4-1</t>
  </si>
  <si>
    <t>J/i2-4-2</t>
  </si>
  <si>
    <t>J/i2-4その他</t>
    <rPh sb="8" eb="9">
      <t>タ</t>
    </rPh>
    <phoneticPr fontId="1"/>
  </si>
  <si>
    <t>J/i2-4不要理由</t>
    <rPh sb="6" eb="8">
      <t>フヨウ</t>
    </rPh>
    <rPh sb="8" eb="10">
      <t>リユウ</t>
    </rPh>
    <phoneticPr fontId="1"/>
  </si>
  <si>
    <t>J/i2-5</t>
  </si>
  <si>
    <t>J/i2-5その他</t>
    <rPh sb="8" eb="9">
      <t>タ</t>
    </rPh>
    <phoneticPr fontId="1"/>
  </si>
  <si>
    <t>J/i2-5不要理由</t>
    <rPh sb="6" eb="8">
      <t>フヨウ</t>
    </rPh>
    <rPh sb="8" eb="10">
      <t>リユウ</t>
    </rPh>
    <phoneticPr fontId="1"/>
  </si>
  <si>
    <t>J/i2-6</t>
  </si>
  <si>
    <t>J/i2-6その他</t>
    <rPh sb="8" eb="9">
      <t>タ</t>
    </rPh>
    <phoneticPr fontId="1"/>
  </si>
  <si>
    <t>J/i2-6不要理由</t>
    <rPh sb="6" eb="8">
      <t>フヨウ</t>
    </rPh>
    <rPh sb="8" eb="10">
      <t>リユウ</t>
    </rPh>
    <phoneticPr fontId="1"/>
  </si>
  <si>
    <t>J/j1</t>
  </si>
  <si>
    <t>J/j1その他</t>
    <rPh sb="6" eb="7">
      <t>タ</t>
    </rPh>
    <phoneticPr fontId="1"/>
  </si>
  <si>
    <t>J/j1不要理由</t>
    <rPh sb="4" eb="6">
      <t>フヨウ</t>
    </rPh>
    <rPh sb="6" eb="8">
      <t>リユウ</t>
    </rPh>
    <phoneticPr fontId="1"/>
  </si>
  <si>
    <t>J/j2</t>
  </si>
  <si>
    <t>J/j2その他</t>
    <rPh sb="6" eb="7">
      <t>タ</t>
    </rPh>
    <phoneticPr fontId="1"/>
  </si>
  <si>
    <t>J/j2不要理由</t>
    <rPh sb="4" eb="6">
      <t>フヨウ</t>
    </rPh>
    <rPh sb="6" eb="8">
      <t>リユウ</t>
    </rPh>
    <phoneticPr fontId="1"/>
  </si>
  <si>
    <t>J/j3</t>
  </si>
  <si>
    <t>J/j3その他</t>
    <rPh sb="6" eb="7">
      <t>タ</t>
    </rPh>
    <phoneticPr fontId="1"/>
  </si>
  <si>
    <t>J/j3不要理由</t>
    <rPh sb="4" eb="6">
      <t>フヨウ</t>
    </rPh>
    <rPh sb="6" eb="8">
      <t>リユウ</t>
    </rPh>
    <phoneticPr fontId="1"/>
  </si>
  <si>
    <t>J/j4-1</t>
  </si>
  <si>
    <t>J/j4-2</t>
  </si>
  <si>
    <t>J/j4その他</t>
    <rPh sb="6" eb="7">
      <t>タ</t>
    </rPh>
    <phoneticPr fontId="1"/>
  </si>
  <si>
    <t>J/j4不要理由</t>
    <rPh sb="4" eb="6">
      <t>フヨウ</t>
    </rPh>
    <rPh sb="6" eb="8">
      <t>リユウ</t>
    </rPh>
    <phoneticPr fontId="1"/>
  </si>
  <si>
    <t>J/j6</t>
  </si>
  <si>
    <t>J/j6その他</t>
    <rPh sb="6" eb="7">
      <t>タ</t>
    </rPh>
    <phoneticPr fontId="1"/>
  </si>
  <si>
    <t>J/j6不要理由</t>
    <rPh sb="4" eb="6">
      <t>フヨウ</t>
    </rPh>
    <rPh sb="6" eb="8">
      <t>リユウ</t>
    </rPh>
    <phoneticPr fontId="1"/>
  </si>
  <si>
    <t>J/k1</t>
  </si>
  <si>
    <t>J/k1その他</t>
    <rPh sb="6" eb="7">
      <t>タ</t>
    </rPh>
    <phoneticPr fontId="1"/>
  </si>
  <si>
    <t>J/k1不要理由</t>
    <rPh sb="4" eb="6">
      <t>フヨウ</t>
    </rPh>
    <rPh sb="6" eb="8">
      <t>リユウ</t>
    </rPh>
    <phoneticPr fontId="1"/>
  </si>
  <si>
    <t>J/k2-1</t>
  </si>
  <si>
    <t>J/k2-2</t>
  </si>
  <si>
    <t>J/k2-3</t>
  </si>
  <si>
    <t>J/k2その他</t>
    <rPh sb="6" eb="7">
      <t>タ</t>
    </rPh>
    <phoneticPr fontId="1"/>
  </si>
  <si>
    <t>J/k2不要理由</t>
    <rPh sb="4" eb="6">
      <t>フヨウ</t>
    </rPh>
    <rPh sb="6" eb="8">
      <t>リユウ</t>
    </rPh>
    <phoneticPr fontId="1"/>
  </si>
  <si>
    <t>J/k3</t>
  </si>
  <si>
    <t>J/k3その他</t>
    <rPh sb="6" eb="7">
      <t>タ</t>
    </rPh>
    <phoneticPr fontId="1"/>
  </si>
  <si>
    <t>J/k3不要理由</t>
    <rPh sb="4" eb="6">
      <t>フヨウ</t>
    </rPh>
    <rPh sb="6" eb="8">
      <t>リユウ</t>
    </rPh>
    <phoneticPr fontId="1"/>
  </si>
  <si>
    <t>J/k4-1</t>
  </si>
  <si>
    <t>J/k4その他</t>
    <rPh sb="6" eb="7">
      <t>タ</t>
    </rPh>
    <phoneticPr fontId="1"/>
  </si>
  <si>
    <t>J/k4不要理由</t>
    <rPh sb="4" eb="6">
      <t>フヨウ</t>
    </rPh>
    <rPh sb="6" eb="8">
      <t>リユウ</t>
    </rPh>
    <phoneticPr fontId="1"/>
  </si>
  <si>
    <t>F/d1-1</t>
  </si>
  <si>
    <t>F/d5-1</t>
  </si>
  <si>
    <t>F/e1-1</t>
  </si>
  <si>
    <t>F/e1-5</t>
  </si>
  <si>
    <t>F/e1-8-1</t>
  </si>
  <si>
    <t>F/e2-2-1</t>
  </si>
  <si>
    <t>F/e2-4</t>
  </si>
  <si>
    <t>F/f4-1</t>
  </si>
  <si>
    <t>F/g5</t>
  </si>
  <si>
    <t>F/h1</t>
  </si>
  <si>
    <t>F/h5</t>
  </si>
  <si>
    <t>F/h7-1</t>
  </si>
  <si>
    <t>F/h8</t>
  </si>
  <si>
    <t>F/h9-1</t>
  </si>
  <si>
    <t>F/j4-1</t>
  </si>
  <si>
    <t>F/k2-1</t>
  </si>
  <si>
    <t>D/a1</t>
  </si>
  <si>
    <t>D/a2</t>
  </si>
  <si>
    <t>D/a3</t>
  </si>
  <si>
    <t>D/a4</t>
  </si>
  <si>
    <t>D/a5</t>
  </si>
  <si>
    <t>D/a6</t>
  </si>
  <si>
    <t>D/b1</t>
  </si>
  <si>
    <t>D/b2</t>
  </si>
  <si>
    <t>D/b3</t>
  </si>
  <si>
    <t>D/b4</t>
  </si>
  <si>
    <t>D/b5</t>
  </si>
  <si>
    <t>D/b6</t>
  </si>
  <si>
    <t>D/b7</t>
  </si>
  <si>
    <t>D/b8</t>
  </si>
  <si>
    <t>D/b9</t>
  </si>
  <si>
    <t>D/b10</t>
  </si>
  <si>
    <t>D/c1</t>
  </si>
  <si>
    <t>D/c2</t>
  </si>
  <si>
    <t>D/c3</t>
  </si>
  <si>
    <t>D/c4</t>
  </si>
  <si>
    <t>D/c5</t>
  </si>
  <si>
    <t>D/c6</t>
  </si>
  <si>
    <t>D/c7</t>
  </si>
  <si>
    <t>D/d1</t>
  </si>
  <si>
    <t>D/d2</t>
  </si>
  <si>
    <t>D/d3</t>
  </si>
  <si>
    <t>D/d4</t>
  </si>
  <si>
    <t>D/d5</t>
  </si>
  <si>
    <t>D/d6</t>
  </si>
  <si>
    <t>D/d7</t>
  </si>
  <si>
    <t>D/d8</t>
  </si>
  <si>
    <t>D/e1-1</t>
  </si>
  <si>
    <t>D/e1-2</t>
  </si>
  <si>
    <t>D/e1-3</t>
  </si>
  <si>
    <t>D/e1-4</t>
  </si>
  <si>
    <t>D/e1-5</t>
  </si>
  <si>
    <t>D/e1-6</t>
  </si>
  <si>
    <t>D/e1-7</t>
  </si>
  <si>
    <t>D/e1-8</t>
  </si>
  <si>
    <t>D/e1-9</t>
  </si>
  <si>
    <t>D/e1-10</t>
  </si>
  <si>
    <t>D/e2-1</t>
  </si>
  <si>
    <t>D/e2-2</t>
  </si>
  <si>
    <t>D/e2-3</t>
  </si>
  <si>
    <t>D/e2-4</t>
  </si>
  <si>
    <t>D/e2-5</t>
  </si>
  <si>
    <t>D/e2-6</t>
  </si>
  <si>
    <t>D/f1</t>
  </si>
  <si>
    <t>D/f2</t>
  </si>
  <si>
    <t>D/f3</t>
  </si>
  <si>
    <t>D/f4</t>
  </si>
  <si>
    <t>D/f5</t>
  </si>
  <si>
    <t>D/g1</t>
  </si>
  <si>
    <t>D/g2</t>
  </si>
  <si>
    <t>D/g3</t>
  </si>
  <si>
    <t>D/g4</t>
  </si>
  <si>
    <t>D/g5</t>
  </si>
  <si>
    <t>D/g6</t>
  </si>
  <si>
    <t>D/h1</t>
  </si>
  <si>
    <t>D/h2</t>
  </si>
  <si>
    <t>D/h3</t>
  </si>
  <si>
    <t>D/h4</t>
  </si>
  <si>
    <t>D/h5</t>
  </si>
  <si>
    <t>D/h6</t>
  </si>
  <si>
    <t>D/h7</t>
  </si>
  <si>
    <t>D/h8</t>
  </si>
  <si>
    <t>D/h9</t>
  </si>
  <si>
    <t>D/h10</t>
  </si>
  <si>
    <t>D/i1-1</t>
  </si>
  <si>
    <t>D/i1-2</t>
  </si>
  <si>
    <t>D/i1-3</t>
  </si>
  <si>
    <t>D/i1-4</t>
  </si>
  <si>
    <t>D/i2-1</t>
  </si>
  <si>
    <t>D/i2-2</t>
  </si>
  <si>
    <t>D/i2-3</t>
  </si>
  <si>
    <t>D/i2-4</t>
  </si>
  <si>
    <t>D/i2-5</t>
  </si>
  <si>
    <t>D/i2-6</t>
  </si>
  <si>
    <t>D/j1</t>
  </si>
  <si>
    <t>D/j2</t>
  </si>
  <si>
    <t>D/j3</t>
  </si>
  <si>
    <t>D/j4</t>
  </si>
  <si>
    <t>D/j6</t>
  </si>
  <si>
    <t>D/k1</t>
  </si>
  <si>
    <t>D/k2</t>
  </si>
  <si>
    <t>D/k3</t>
  </si>
  <si>
    <t>D/k4</t>
  </si>
  <si>
    <t>C/e1</t>
  </si>
  <si>
    <t>C/e2</t>
  </si>
  <si>
    <t>C/h1</t>
  </si>
  <si>
    <t>C/i1</t>
  </si>
  <si>
    <t>C/i2</t>
  </si>
  <si>
    <t>B/e1</t>
  </si>
  <si>
    <t>地中熱利用（オープンループ方式）</t>
    <phoneticPr fontId="1"/>
  </si>
  <si>
    <t>収入相当額を算出するか</t>
    <phoneticPr fontId="1"/>
  </si>
  <si>
    <t>商用電力（前）</t>
    <rPh sb="0" eb="2">
      <t>ショウヨウ</t>
    </rPh>
    <rPh sb="2" eb="4">
      <t>デンリョク</t>
    </rPh>
    <rPh sb="5" eb="6">
      <t>マエ</t>
    </rPh>
    <phoneticPr fontId="1"/>
  </si>
  <si>
    <t>商用電力（後）</t>
    <rPh sb="0" eb="2">
      <t>ショウヨウ</t>
    </rPh>
    <rPh sb="2" eb="4">
      <t>デンリョク</t>
    </rPh>
    <rPh sb="5" eb="6">
      <t>アト</t>
    </rPh>
    <phoneticPr fontId="1"/>
  </si>
  <si>
    <t>都市ガス（前）</t>
    <rPh sb="0" eb="2">
      <t>トシ</t>
    </rPh>
    <rPh sb="5" eb="6">
      <t>マエ</t>
    </rPh>
    <phoneticPr fontId="1"/>
  </si>
  <si>
    <t>都市ガス（後）</t>
    <rPh sb="0" eb="2">
      <t>トシ</t>
    </rPh>
    <rPh sb="5" eb="6">
      <t>アト</t>
    </rPh>
    <phoneticPr fontId="1"/>
  </si>
  <si>
    <t>LPG（前）</t>
    <rPh sb="4" eb="5">
      <t>マエ</t>
    </rPh>
    <phoneticPr fontId="1"/>
  </si>
  <si>
    <t>LPG（後）</t>
    <rPh sb="4" eb="5">
      <t>アト</t>
    </rPh>
    <phoneticPr fontId="1"/>
  </si>
  <si>
    <t>その他1項目</t>
    <rPh sb="2" eb="3">
      <t>タ</t>
    </rPh>
    <rPh sb="4" eb="6">
      <t>コウモク</t>
    </rPh>
    <phoneticPr fontId="1"/>
  </si>
  <si>
    <t>その他1（前）</t>
    <rPh sb="2" eb="3">
      <t>タ</t>
    </rPh>
    <rPh sb="5" eb="6">
      <t>マエ</t>
    </rPh>
    <phoneticPr fontId="1"/>
  </si>
  <si>
    <t>その他1（後）</t>
    <rPh sb="2" eb="3">
      <t>タ</t>
    </rPh>
    <rPh sb="5" eb="6">
      <t>ゴ</t>
    </rPh>
    <phoneticPr fontId="1"/>
  </si>
  <si>
    <t>その他1単位</t>
    <rPh sb="2" eb="3">
      <t>タ</t>
    </rPh>
    <rPh sb="4" eb="6">
      <t>タンイ</t>
    </rPh>
    <phoneticPr fontId="1"/>
  </si>
  <si>
    <t>その他2項目</t>
    <rPh sb="2" eb="3">
      <t>タ</t>
    </rPh>
    <rPh sb="4" eb="6">
      <t>コウモク</t>
    </rPh>
    <phoneticPr fontId="1"/>
  </si>
  <si>
    <t>その他2（前）</t>
    <rPh sb="2" eb="3">
      <t>タ</t>
    </rPh>
    <rPh sb="5" eb="6">
      <t>マエ</t>
    </rPh>
    <phoneticPr fontId="1"/>
  </si>
  <si>
    <t>その他2（後）</t>
    <rPh sb="2" eb="3">
      <t>タ</t>
    </rPh>
    <rPh sb="5" eb="6">
      <t>ゴ</t>
    </rPh>
    <phoneticPr fontId="1"/>
  </si>
  <si>
    <t>その他2単位</t>
    <rPh sb="2" eb="3">
      <t>タ</t>
    </rPh>
    <rPh sb="4" eb="6">
      <t>タンイ</t>
    </rPh>
    <phoneticPr fontId="1"/>
  </si>
  <si>
    <t>商用電力（削減額）</t>
    <rPh sb="0" eb="2">
      <t>ショウヨウ</t>
    </rPh>
    <rPh sb="2" eb="4">
      <t>デンリョク</t>
    </rPh>
    <rPh sb="5" eb="8">
      <t>サクゲンガク</t>
    </rPh>
    <phoneticPr fontId="1"/>
  </si>
  <si>
    <t>都市ガス（削減額）</t>
    <rPh sb="0" eb="2">
      <t>トシ</t>
    </rPh>
    <rPh sb="5" eb="8">
      <t>サクゲンガク</t>
    </rPh>
    <phoneticPr fontId="1"/>
  </si>
  <si>
    <t>LPG（削減額）</t>
    <rPh sb="4" eb="7">
      <t>サクゲンガク</t>
    </rPh>
    <phoneticPr fontId="1"/>
  </si>
  <si>
    <t>その他1削減額</t>
    <rPh sb="2" eb="3">
      <t>タ</t>
    </rPh>
    <rPh sb="4" eb="6">
      <t>サクゲン</t>
    </rPh>
    <rPh sb="6" eb="7">
      <t>ガク</t>
    </rPh>
    <phoneticPr fontId="1"/>
  </si>
  <si>
    <t>その他2削減額</t>
    <rPh sb="2" eb="3">
      <t>タ</t>
    </rPh>
    <rPh sb="4" eb="6">
      <t>サクゲン</t>
    </rPh>
    <rPh sb="6" eb="7">
      <t>ガク</t>
    </rPh>
    <phoneticPr fontId="1"/>
  </si>
  <si>
    <t>②合計</t>
    <rPh sb="1" eb="3">
      <t>ゴウケイ</t>
    </rPh>
    <phoneticPr fontId="1"/>
  </si>
  <si>
    <t>（1）自家消費による収入相当額</t>
    <phoneticPr fontId="1"/>
  </si>
  <si>
    <t>○の付いた再生可能エネルギー設備についてご回答ください。</t>
    <rPh sb="2" eb="3">
      <t>ツ</t>
    </rPh>
    <rPh sb="21" eb="23">
      <t>カイトウ</t>
    </rPh>
    <phoneticPr fontId="1"/>
  </si>
  <si>
    <t>該当する再生可能エネルギー設備名をクリックすると回答欄にジャンプします。</t>
    <rPh sb="0" eb="2">
      <t>ガイトウ</t>
    </rPh>
    <rPh sb="4" eb="8">
      <t>サイセイカノウ</t>
    </rPh>
    <rPh sb="13" eb="15">
      <t>セツビ</t>
    </rPh>
    <rPh sb="15" eb="16">
      <t>メイ</t>
    </rPh>
    <rPh sb="24" eb="26">
      <t>カイトウ</t>
    </rPh>
    <rPh sb="26" eb="27">
      <t>ラン</t>
    </rPh>
    <phoneticPr fontId="1"/>
  </si>
  <si>
    <t>＜A列に示す各重大リスクに対する認識と対策の実施状況を、以下の手順に沿って回答してください。＞</t>
    <rPh sb="2" eb="3">
      <t>レツ</t>
    </rPh>
    <rPh sb="4" eb="5">
      <t>シメ</t>
    </rPh>
    <rPh sb="6" eb="7">
      <t>カク</t>
    </rPh>
    <rPh sb="7" eb="9">
      <t>ジュウダイ</t>
    </rPh>
    <rPh sb="13" eb="14">
      <t>タイ</t>
    </rPh>
    <rPh sb="16" eb="18">
      <t>ニンシキ</t>
    </rPh>
    <rPh sb="19" eb="21">
      <t>タイサク</t>
    </rPh>
    <rPh sb="22" eb="26">
      <t>ジッシジョウキョウ</t>
    </rPh>
    <rPh sb="28" eb="30">
      <t>イカ</t>
    </rPh>
    <rPh sb="31" eb="33">
      <t>テジュン</t>
    </rPh>
    <rPh sb="34" eb="35">
      <t>ソ</t>
    </rPh>
    <rPh sb="37" eb="39">
      <t>カイトウ</t>
    </rPh>
    <phoneticPr fontId="1"/>
  </si>
  <si>
    <t>2.1導入するか</t>
    <rPh sb="3" eb="5">
      <t>ドウニュウ</t>
    </rPh>
    <phoneticPr fontId="1"/>
  </si>
  <si>
    <t>設備名1定格発電出力</t>
    <rPh sb="0" eb="2">
      <t>セツビ</t>
    </rPh>
    <rPh sb="2" eb="3">
      <t>メイ</t>
    </rPh>
    <rPh sb="4" eb="6">
      <t>テイカク</t>
    </rPh>
    <rPh sb="6" eb="8">
      <t>ハツデン</t>
    </rPh>
    <rPh sb="8" eb="10">
      <t>シュツリョク</t>
    </rPh>
    <phoneticPr fontId="1"/>
  </si>
  <si>
    <t>設備名1想定年間発電量</t>
    <rPh sb="0" eb="2">
      <t>セツビ</t>
    </rPh>
    <rPh sb="2" eb="3">
      <t>メイ</t>
    </rPh>
    <rPh sb="4" eb="6">
      <t>ソウテイ</t>
    </rPh>
    <rPh sb="6" eb="8">
      <t>ネンカン</t>
    </rPh>
    <rPh sb="8" eb="10">
      <t>ハツデン</t>
    </rPh>
    <rPh sb="10" eb="11">
      <t>リョウ</t>
    </rPh>
    <phoneticPr fontId="1"/>
  </si>
  <si>
    <t>設備名2定格発電出力</t>
    <rPh sb="0" eb="2">
      <t>セツビ</t>
    </rPh>
    <rPh sb="2" eb="3">
      <t>メイ</t>
    </rPh>
    <rPh sb="4" eb="6">
      <t>テイカク</t>
    </rPh>
    <rPh sb="6" eb="8">
      <t>ハツデン</t>
    </rPh>
    <rPh sb="8" eb="10">
      <t>シュツリョク</t>
    </rPh>
    <phoneticPr fontId="1"/>
  </si>
  <si>
    <t>設備名2想定年間発電量</t>
    <rPh sb="0" eb="2">
      <t>セツビ</t>
    </rPh>
    <rPh sb="2" eb="3">
      <t>メイ</t>
    </rPh>
    <rPh sb="4" eb="6">
      <t>ソウテイ</t>
    </rPh>
    <rPh sb="6" eb="8">
      <t>ネンカン</t>
    </rPh>
    <rPh sb="8" eb="10">
      <t>ハツデン</t>
    </rPh>
    <rPh sb="10" eb="11">
      <t>リョウ</t>
    </rPh>
    <phoneticPr fontId="1"/>
  </si>
  <si>
    <t>設備名3定格発電出力</t>
    <rPh sb="0" eb="2">
      <t>セツビ</t>
    </rPh>
    <rPh sb="2" eb="3">
      <t>メイ</t>
    </rPh>
    <rPh sb="4" eb="6">
      <t>テイカク</t>
    </rPh>
    <rPh sb="6" eb="8">
      <t>ハツデン</t>
    </rPh>
    <rPh sb="8" eb="10">
      <t>シュツリョク</t>
    </rPh>
    <phoneticPr fontId="1"/>
  </si>
  <si>
    <t>設備名3耐用年数</t>
    <rPh sb="0" eb="2">
      <t>セツビ</t>
    </rPh>
    <rPh sb="2" eb="3">
      <t>メイ</t>
    </rPh>
    <rPh sb="4" eb="6">
      <t>タイヨウ</t>
    </rPh>
    <rPh sb="6" eb="8">
      <t>ネンスウ</t>
    </rPh>
    <phoneticPr fontId="1"/>
  </si>
  <si>
    <t>設備名3想定年間発電量</t>
    <rPh sb="0" eb="2">
      <t>セツビ</t>
    </rPh>
    <rPh sb="2" eb="3">
      <t>メイ</t>
    </rPh>
    <rPh sb="4" eb="6">
      <t>ソウテイ</t>
    </rPh>
    <rPh sb="6" eb="8">
      <t>ネンカン</t>
    </rPh>
    <rPh sb="8" eb="10">
      <t>ハツデン</t>
    </rPh>
    <rPh sb="10" eb="11">
      <t>リョウ</t>
    </rPh>
    <phoneticPr fontId="1"/>
  </si>
  <si>
    <t>設備名4定格発電出力</t>
    <rPh sb="0" eb="2">
      <t>セツビ</t>
    </rPh>
    <rPh sb="2" eb="3">
      <t>メイ</t>
    </rPh>
    <rPh sb="4" eb="6">
      <t>テイカク</t>
    </rPh>
    <rPh sb="6" eb="8">
      <t>ハツデン</t>
    </rPh>
    <rPh sb="8" eb="10">
      <t>シュツリョク</t>
    </rPh>
    <phoneticPr fontId="1"/>
  </si>
  <si>
    <t>設備名4耐用年数</t>
    <rPh sb="0" eb="2">
      <t>セツビ</t>
    </rPh>
    <rPh sb="2" eb="3">
      <t>メイ</t>
    </rPh>
    <rPh sb="4" eb="6">
      <t>タイヨウ</t>
    </rPh>
    <rPh sb="6" eb="8">
      <t>ネンスウ</t>
    </rPh>
    <phoneticPr fontId="1"/>
  </si>
  <si>
    <t>設備名4想定年間発電量</t>
    <rPh sb="0" eb="2">
      <t>セツビ</t>
    </rPh>
    <rPh sb="2" eb="3">
      <t>メイ</t>
    </rPh>
    <rPh sb="4" eb="6">
      <t>ソウテイ</t>
    </rPh>
    <rPh sb="6" eb="8">
      <t>ネンカン</t>
    </rPh>
    <rPh sb="8" eb="10">
      <t>ハツデン</t>
    </rPh>
    <rPh sb="10" eb="11">
      <t>リョウ</t>
    </rPh>
    <phoneticPr fontId="1"/>
  </si>
  <si>
    <t>設備名5定格発電出力</t>
    <rPh sb="0" eb="2">
      <t>セツビ</t>
    </rPh>
    <rPh sb="2" eb="3">
      <t>メイ</t>
    </rPh>
    <rPh sb="4" eb="6">
      <t>テイカク</t>
    </rPh>
    <rPh sb="6" eb="8">
      <t>ハツデン</t>
    </rPh>
    <rPh sb="8" eb="10">
      <t>シュツリョク</t>
    </rPh>
    <phoneticPr fontId="1"/>
  </si>
  <si>
    <t>設備名5耐用年数</t>
    <rPh sb="0" eb="2">
      <t>セツビ</t>
    </rPh>
    <rPh sb="2" eb="3">
      <t>メイ</t>
    </rPh>
    <rPh sb="4" eb="6">
      <t>タイヨウ</t>
    </rPh>
    <rPh sb="6" eb="8">
      <t>ネンスウ</t>
    </rPh>
    <phoneticPr fontId="1"/>
  </si>
  <si>
    <t>設備名5想定年間発電量</t>
    <rPh sb="0" eb="2">
      <t>セツビ</t>
    </rPh>
    <rPh sb="2" eb="3">
      <t>メイ</t>
    </rPh>
    <rPh sb="4" eb="6">
      <t>ソウテイ</t>
    </rPh>
    <rPh sb="6" eb="8">
      <t>ネンカン</t>
    </rPh>
    <rPh sb="8" eb="10">
      <t>ハツデン</t>
    </rPh>
    <rPh sb="10" eb="11">
      <t>リョウ</t>
    </rPh>
    <phoneticPr fontId="1"/>
  </si>
  <si>
    <t>1.リスクとして認識　（→D欄からリスク対策状況を選択してください）</t>
    <rPh sb="25" eb="27">
      <t>センタク</t>
    </rPh>
    <phoneticPr fontId="1"/>
  </si>
  <si>
    <t>○:対策を実施済み又は実施予定　（→実施済み／実施予定の対策はF欄で○を選択してください）</t>
    <rPh sb="28" eb="30">
      <t>タイサク</t>
    </rPh>
    <rPh sb="32" eb="33">
      <t>ラン</t>
    </rPh>
    <rPh sb="36" eb="38">
      <t>センタク</t>
    </rPh>
    <phoneticPr fontId="1"/>
  </si>
  <si>
    <t>×:対策は不要　（→G欄に理由を御記入ください）</t>
    <phoneticPr fontId="1"/>
  </si>
  <si>
    <t>2.リスクとして該当しない （→C欄に理由を御記入ください）</t>
    <phoneticPr fontId="1"/>
  </si>
  <si>
    <t>・設備の導入時において、契約内容に試運転調整の実施を明記する等により、施工者等から、導入した設備が設計時にシミュレーションしたとおりの効率的な運転となった状態（要求性能が実現された上）で引渡しを受ける。
・EMSなどにより設備の状況を監視・計測したデータを蓄積し解析・評価を行って、導入した設備が設計時のシミュレーションで想定したとおりの効率的な運転となるよう調整を行う。解析・評価に関しては、高度な知識と経験が必要となるため、必要に応じて再省蓄エネシステムの設計実績のある設計者等に依頼する。</t>
    <phoneticPr fontId="1"/>
  </si>
  <si>
    <r>
      <t xml:space="preserve">
冷却資源（①河川水、海水等の大量の水、②地下水、水道水等の少量の水、③空気）別の冷却方法の特徴や留意点等を踏まえ冷却の安定化を図る。
①河川水、海水等の大量の水を冷却資源とする場合、追加設備は取水設備のみとなるが、河川法、水利権、排出基準、保守費用（腐食、</t>
    </r>
    <r>
      <rPr>
        <b/>
        <u/>
        <sz val="10"/>
        <color theme="1"/>
        <rFont val="Meiryo UI"/>
        <family val="3"/>
        <charset val="128"/>
        <scheme val="minor"/>
      </rPr>
      <t>スケール</t>
    </r>
    <r>
      <rPr>
        <sz val="10"/>
        <color theme="1"/>
        <rFont val="Meiryo UI"/>
        <family val="3"/>
        <charset val="128"/>
        <scheme val="minor"/>
      </rPr>
      <t xml:space="preserve">、海水での貝類除去）、水温の季節変動等へ対応する。
②地下水、水道水等の少量の水を冷却資源とする場合、媒体を循環冷却水により又は循環冷却水を冷却資源の気化作用により冷却するための設備（冷却塔内ファン、ポンプ）の電力が必要となり、水質（スケール、腐食）、補給水コスト、気温の季節変動等へ対応する。
③空気を冷却資源とする場合、媒体を空気により冷却する方法で、冷却用ファンが大きくなり設備費が高くなり、ファンからの騒音対策、気温の季節変動等へ対応する。
＜用語解説はマニュアルp.124＞
</t>
    </r>
    <phoneticPr fontId="1"/>
  </si>
  <si>
    <t xml:space="preserve">
調達する原木の特徴（材の種類、形状、水分率とその季節変化など）と、燃料として求められる品質（形状、水分、発熱量等）及び需要量を考慮し、原料保管スペースや乾燥設備の能力を決定し、採算性の検討を実施する。
</t>
    <phoneticPr fontId="1"/>
  </si>
  <si>
    <t xml:space="preserve">
設備稼働後、消化液中成分、重金属及び大腸菌含有量などを定期的に分析する。肥料として使用する場合は、肥料取締法の申請手続をしておく。なお、下水汚泥を利用する場合は重金属が含まれるため消化液の利用を避ける。
</t>
    <phoneticPr fontId="1"/>
  </si>
  <si>
    <t xml:space="preserve">
＜融解水熱交換方式＞
・融解水貯留槽（滞水堰をオーバーフローした融解水を貯留するもの）を設置する。
・融解水に含まれる砂やゴミ等を除去するため、水槽に沈砂槽を設ける。
・融解水貯留槽の水位が一定量を超え排水ポンプにより排水する場合、ゴミ等による目詰まりを防ぐため排水設備にストレーナ等を設置する。
</t>
    <phoneticPr fontId="1"/>
  </si>
  <si>
    <t xml:space="preserve">
</t>
    <phoneticPr fontId="1"/>
  </si>
  <si>
    <t>再生可能エネルギー熱利用設備における想定年間熱生産量（冷熱生産含む）合計（kWh/年）</t>
    <rPh sb="0" eb="4">
      <t>サイセイカノウ</t>
    </rPh>
    <rPh sb="9" eb="10">
      <t>ネツ</t>
    </rPh>
    <rPh sb="10" eb="12">
      <t>リヨウ</t>
    </rPh>
    <rPh sb="12" eb="14">
      <t>セツビ</t>
    </rPh>
    <rPh sb="23" eb="25">
      <t>セイサン</t>
    </rPh>
    <rPh sb="25" eb="26">
      <t>リョウ</t>
    </rPh>
    <rPh sb="27" eb="29">
      <t>レイネツ</t>
    </rPh>
    <rPh sb="29" eb="31">
      <t>セイサン</t>
    </rPh>
    <rPh sb="31" eb="32">
      <t>フク</t>
    </rPh>
    <phoneticPr fontId="1"/>
  </si>
  <si>
    <t>a.　再生可能エネルギー熱利用設備における想定年間熱生産量（冷熱生産含む）</t>
    <rPh sb="3" eb="5">
      <t>サイセイ</t>
    </rPh>
    <rPh sb="5" eb="7">
      <t>カノウ</t>
    </rPh>
    <rPh sb="12" eb="13">
      <t>ネツ</t>
    </rPh>
    <rPh sb="13" eb="15">
      <t>リヨウ</t>
    </rPh>
    <rPh sb="15" eb="17">
      <t>セツビ</t>
    </rPh>
    <rPh sb="21" eb="23">
      <t>ソウテイ</t>
    </rPh>
    <rPh sb="23" eb="25">
      <t>ネンカン</t>
    </rPh>
    <rPh sb="25" eb="26">
      <t>ネツ</t>
    </rPh>
    <rPh sb="26" eb="28">
      <t>セイサン</t>
    </rPh>
    <rPh sb="28" eb="29">
      <t>リョウ</t>
    </rPh>
    <rPh sb="30" eb="32">
      <t>レイネツ</t>
    </rPh>
    <rPh sb="32" eb="34">
      <t>セイサン</t>
    </rPh>
    <rPh sb="34" eb="35">
      <t>フク</t>
    </rPh>
    <phoneticPr fontId="1"/>
  </si>
  <si>
    <t>補助事業で導入する再生可能エネルギー設備、蓄エネルギー設備、燃料製造設備のランニングコストを記入してください。計上しない場合はその理由を補足欄に記入してください。</t>
    <rPh sb="0" eb="2">
      <t>ホジョ</t>
    </rPh>
    <rPh sb="2" eb="4">
      <t>ジギョウ</t>
    </rPh>
    <rPh sb="5" eb="7">
      <t>ドウニュウ</t>
    </rPh>
    <rPh sb="9" eb="11">
      <t>サイセイ</t>
    </rPh>
    <rPh sb="11" eb="13">
      <t>カノウ</t>
    </rPh>
    <rPh sb="18" eb="20">
      <t>セツビ</t>
    </rPh>
    <rPh sb="21" eb="22">
      <t>チク</t>
    </rPh>
    <rPh sb="27" eb="29">
      <t>セツビ</t>
    </rPh>
    <rPh sb="30" eb="36">
      <t>ネンリョウセイゾウセツビ</t>
    </rPh>
    <rPh sb="46" eb="48">
      <t>キニュウ</t>
    </rPh>
    <rPh sb="55" eb="57">
      <t>ケイジョウ</t>
    </rPh>
    <rPh sb="60" eb="62">
      <t>バアイ</t>
    </rPh>
    <rPh sb="65" eb="67">
      <t>リユウ</t>
    </rPh>
    <rPh sb="68" eb="70">
      <t>ホソク</t>
    </rPh>
    <rPh sb="70" eb="71">
      <t>ラン</t>
    </rPh>
    <rPh sb="72" eb="74">
      <t>キニュウ</t>
    </rPh>
    <phoneticPr fontId="1"/>
  </si>
  <si>
    <t>温泉の資源量・特性（蒸気・熱水流量、温度、圧力、水圧等の数値と変動状況）が発電や熱利用に適している一方、安定した冷却資源が得られない。</t>
    <rPh sb="40" eb="41">
      <t>ネツ</t>
    </rPh>
    <rPh sb="41" eb="43">
      <t>リヨウ</t>
    </rPh>
    <phoneticPr fontId="1"/>
  </si>
  <si>
    <t>温泉の資源量・特性（蒸気・熱水流量、温度、圧力、水圧等の数値と変動状況）が発電や熱利用に適している一方、安定した冷却資源が得られない。</t>
    <phoneticPr fontId="1"/>
  </si>
  <si>
    <t>j-5</t>
    <phoneticPr fontId="1"/>
  </si>
  <si>
    <t>＜バイオマス燃料製造設備の場合＞チップやペレットなど固体燃料化設備の稼働時間を短縮した運用やトラブルなど想定し、設備規模が大きくなることにより初期費用が増大する。</t>
    <rPh sb="6" eb="8">
      <t>ネンリョウ</t>
    </rPh>
    <phoneticPr fontId="1"/>
  </si>
  <si>
    <t>台風、突風等によるモジュールの飛散により、感電や周囲の建物の損傷等人的・物的損失を招き、賠償責任・保険料増額が発生する。</t>
    <phoneticPr fontId="1"/>
  </si>
  <si>
    <r>
      <t>飛散を防ぐために適した方式を選択するため、設計時に設備の固定方式（一般的な方式としてねじ止め、普及してきている方式として</t>
    </r>
    <r>
      <rPr>
        <b/>
        <u/>
        <sz val="10"/>
        <color theme="1"/>
        <rFont val="Meiryo UI"/>
        <family val="3"/>
        <charset val="128"/>
        <scheme val="minor"/>
      </rPr>
      <t>嵌合式</t>
    </r>
    <r>
      <rPr>
        <sz val="10"/>
        <color theme="1"/>
        <rFont val="Meiryo UI"/>
        <family val="3"/>
        <charset val="128"/>
        <scheme val="minor"/>
      </rPr>
      <t>やレール式）を複数検討する。
＜用語解説はマニュアルp.33＞</t>
    </r>
    <phoneticPr fontId="1"/>
  </si>
  <si>
    <r>
      <t>最適運用を図るために、共通の</t>
    </r>
    <r>
      <rPr>
        <b/>
        <u/>
        <sz val="10"/>
        <color theme="1"/>
        <rFont val="Meiryo UI"/>
        <family val="3"/>
        <charset val="128"/>
        <scheme val="minor"/>
      </rPr>
      <t>通信プロトコル</t>
    </r>
    <r>
      <rPr>
        <sz val="10"/>
        <color theme="1"/>
        <rFont val="Meiryo UI"/>
        <family val="3"/>
        <charset val="128"/>
        <scheme val="minor"/>
      </rPr>
      <t xml:space="preserve">（BACnet、CC-Link、DeviceNetなど）に対応した機器に統一し、EMSを活用した協調運転を行う。
＜用語解説はマニュアルp.33＞
</t>
    </r>
    <phoneticPr fontId="1"/>
  </si>
  <si>
    <t>雷観測の情報を、例えば気象庁「年間雷雨日数分布図（IKLマップ）のほか、雷観測を専門に行う会社などから入手し、計画地における雷の発生状況を考慮した防雷対策を検討する。特に日本海側の冬季雷は、夏季雷に比較して電気エネルギーが非常に大きいため留意する。</t>
    <phoneticPr fontId="1"/>
  </si>
  <si>
    <t>h-11</t>
    <phoneticPr fontId="1"/>
  </si>
  <si>
    <t xml:space="preserve">・設備の導入時において、契約内容に試運転調整の実施を明記する等により、施工者等から、導入した設備が設計時にシミュレーションしたとおりの効率的な運転となった状態（要求性能が実現された上）で引渡しを受ける。
・EMSなどにより設備の状況を監視・計測したデータを蓄積し解析・評価を行って、導入した設備が設計時のシミュレーションで想定したとおりの効率的な運転となるよう調整を行う。解析・評価に関しては、高度な知識と経験が必要となるため、必要に応じて再省蓄エネシステムの設計実績のある設計者等に依頼する。
</t>
    <phoneticPr fontId="1"/>
  </si>
  <si>
    <t>＜フラッシュ発電の場合＞運転開始後に経年的に坑井内、配管、熱交換器等にスケールが付着して、地熱資源（温泉）量が低下（停止）する、設備内にスケールが付着して、エネルギー供給量が低下（停止）する。</t>
    <phoneticPr fontId="1"/>
  </si>
  <si>
    <t>集熱器等の支持構造部の建築物の構造耐力上主要な部分への取付け部分は荷重及び荷重の組合せにより材料断面に生じる長期及び短期の各応力度が材料の許容応力度を超えないことを確かめることで安全上の確認を行う。新築の場合は建物の構造計算と同時に取付け部や架台の強度を計算し安全を確認する。既築の場合は設置する建物の構造強度を十分調べた上で、不足であれば補強を行う。
また、メーカー保証に適合した強度を確保した設計・施工を行う。</t>
    <phoneticPr fontId="1"/>
  </si>
  <si>
    <t>（事務局使用欄のため記入不要）</t>
    <rPh sb="6" eb="7">
      <t>ラン</t>
    </rPh>
    <phoneticPr fontId="1"/>
  </si>
  <si>
    <r>
      <t>＜</t>
    </r>
    <r>
      <rPr>
        <b/>
        <u/>
        <sz val="10"/>
        <color theme="1"/>
        <rFont val="Meiryo UI"/>
        <family val="3"/>
        <charset val="128"/>
        <scheme val="minor"/>
      </rPr>
      <t>オープンループ方式</t>
    </r>
    <r>
      <rPr>
        <sz val="10"/>
        <color theme="1"/>
        <rFont val="Meiryo UI"/>
        <family val="3"/>
        <charset val="128"/>
        <scheme val="minor"/>
      </rPr>
      <t>の場合＞地下水に含まれる成分により、熱交換器やその他機器にスケールが付着し熱供給量が低下する。</t>
    </r>
    <phoneticPr fontId="1"/>
  </si>
  <si>
    <r>
      <t>＜</t>
    </r>
    <r>
      <rPr>
        <b/>
        <u/>
        <sz val="10"/>
        <color theme="1"/>
        <rFont val="Meiryo UI"/>
        <family val="3"/>
        <charset val="128"/>
        <scheme val="minor"/>
      </rPr>
      <t>オープンループ方式</t>
    </r>
    <r>
      <rPr>
        <sz val="10"/>
        <color theme="1"/>
        <rFont val="Meiryo UI"/>
        <family val="3"/>
        <charset val="128"/>
        <scheme val="minor"/>
      </rPr>
      <t>の場合＞地下水に含まれる腐食成分や土壌粒子により、配管材の腐食、劣化や損傷が進み、採熱効果が低下する。</t>
    </r>
    <phoneticPr fontId="1"/>
  </si>
  <si>
    <t>F/g6</t>
  </si>
  <si>
    <t>J/g6</t>
  </si>
  <si>
    <t>B/h11</t>
  </si>
  <si>
    <t>C/h11</t>
  </si>
  <si>
    <t>D/h11</t>
  </si>
  <si>
    <t>F/h11</t>
  </si>
  <si>
    <t>F/h11その他</t>
    <rPh sb="7" eb="8">
      <t>タ</t>
    </rPh>
    <phoneticPr fontId="1"/>
  </si>
  <si>
    <t>J/h11</t>
  </si>
  <si>
    <t>J/h11その他</t>
    <rPh sb="7" eb="8">
      <t>タ</t>
    </rPh>
    <phoneticPr fontId="1"/>
  </si>
  <si>
    <t>J/h11不要理由</t>
    <rPh sb="5" eb="7">
      <t>フヨウ</t>
    </rPh>
    <rPh sb="7" eb="9">
      <t>リユウ</t>
    </rPh>
    <phoneticPr fontId="1"/>
  </si>
  <si>
    <t>F/h10-1</t>
    <phoneticPr fontId="1"/>
  </si>
  <si>
    <t>F/h10-2</t>
  </si>
  <si>
    <t>F/i1-4</t>
  </si>
  <si>
    <t>J/i1-4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</si>
</sst>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 &quot;時&quot;&quot;間&quot;;[Red]\(#,##0\)"/>
  </numFmts>
  <fonts count="38" x14ac:knownFonts="1">
    <font>
      <sz val="11"/>
      <color theme="1"/>
      <name val="Meiryo UI"/>
      <family val="2"/>
      <scheme val="minor"/>
    </font>
    <font>
      <sz val="6"/>
      <name val="Meiryo UI"/>
      <family val="3"/>
      <charset val="128"/>
      <scheme val="minor"/>
    </font>
    <font>
      <sz val="6"/>
      <name val="Meiryo UI"/>
      <family val="2"/>
      <charset val="128"/>
      <scheme val="minor"/>
    </font>
    <font>
      <sz val="11"/>
      <color theme="1"/>
      <name val="Meiryo UI"/>
      <family val="3"/>
      <charset val="128"/>
      <scheme val="minor"/>
    </font>
    <font>
      <sz val="10"/>
      <color theme="1"/>
      <name val="Meiryo UI"/>
      <family val="3"/>
      <charset val="128"/>
      <scheme val="minor"/>
    </font>
    <font>
      <b/>
      <sz val="12"/>
      <color theme="0"/>
      <name val="Meiryo UI"/>
      <family val="3"/>
      <charset val="128"/>
      <scheme val="minor"/>
    </font>
    <font>
      <b/>
      <sz val="10"/>
      <color theme="0"/>
      <name val="Meiryo UI"/>
      <family val="3"/>
      <charset val="128"/>
      <scheme val="minor"/>
    </font>
    <font>
      <b/>
      <sz val="10"/>
      <color theme="1"/>
      <name val="Meiryo UI"/>
      <family val="3"/>
      <charset val="128"/>
      <scheme val="minor"/>
    </font>
    <font>
      <sz val="10"/>
      <color theme="1"/>
      <name val="Meiryo UI"/>
      <family val="2"/>
      <scheme val="minor"/>
    </font>
    <font>
      <sz val="9"/>
      <color theme="1"/>
      <name val="Meiryo UI"/>
      <family val="2"/>
      <scheme val="minor"/>
    </font>
    <font>
      <sz val="9"/>
      <color theme="1"/>
      <name val="Meiryo UI"/>
      <family val="3"/>
      <charset val="128"/>
      <scheme val="minor"/>
    </font>
    <font>
      <sz val="11"/>
      <color theme="1"/>
      <name val="Meiryo UI"/>
      <family val="2"/>
      <scheme val="minor"/>
    </font>
    <font>
      <sz val="8"/>
      <color theme="1"/>
      <name val="Meiryo UI"/>
      <family val="3"/>
      <charset val="128"/>
      <scheme val="minor"/>
    </font>
    <font>
      <b/>
      <u/>
      <sz val="9"/>
      <color theme="1"/>
      <name val="Meiryo UI"/>
      <family val="3"/>
      <charset val="128"/>
      <scheme val="minor"/>
    </font>
    <font>
      <b/>
      <sz val="11"/>
      <color theme="1"/>
      <name val="Meiryo UI"/>
      <family val="3"/>
      <charset val="128"/>
      <scheme val="minor"/>
    </font>
    <font>
      <b/>
      <sz val="11"/>
      <color theme="0"/>
      <name val="Meiryo UI"/>
      <family val="3"/>
      <charset val="128"/>
      <scheme val="minor"/>
    </font>
    <font>
      <sz val="10"/>
      <color rgb="FFFF0000"/>
      <name val="Meiryo UI"/>
      <family val="3"/>
      <charset val="128"/>
      <scheme val="minor"/>
    </font>
    <font>
      <sz val="10"/>
      <color rgb="FF0070C0"/>
      <name val="Meiryo UI"/>
      <family val="3"/>
      <charset val="128"/>
      <scheme val="minor"/>
    </font>
    <font>
      <sz val="10"/>
      <name val="Meiryo UI"/>
      <family val="3"/>
      <charset val="128"/>
      <scheme val="minor"/>
    </font>
    <font>
      <u/>
      <sz val="11"/>
      <color theme="10"/>
      <name val="Meiryo UI"/>
      <family val="2"/>
      <scheme val="minor"/>
    </font>
    <font>
      <u/>
      <sz val="6"/>
      <color theme="1" tint="4.9989318521683403E-2"/>
      <name val="Meiryo UI"/>
      <family val="2"/>
      <scheme val="minor"/>
    </font>
    <font>
      <sz val="6"/>
      <color theme="1"/>
      <name val="Meiryo UI"/>
      <family val="3"/>
      <charset val="128"/>
      <scheme val="minor"/>
    </font>
    <font>
      <b/>
      <sz val="10"/>
      <color rgb="FFC00000"/>
      <name val="Meiryo UI"/>
      <family val="3"/>
      <charset val="128"/>
      <scheme val="minor"/>
    </font>
    <font>
      <sz val="9"/>
      <color rgb="FFC00000"/>
      <name val="Meiryo UI"/>
      <family val="3"/>
      <charset val="128"/>
      <scheme val="minor"/>
    </font>
    <font>
      <sz val="11"/>
      <name val="Meiryo UI"/>
      <family val="3"/>
      <charset val="128"/>
      <scheme val="minor"/>
    </font>
    <font>
      <sz val="11"/>
      <color rgb="FFFF0000"/>
      <name val="Meiryo UI"/>
      <family val="2"/>
      <scheme val="minor"/>
    </font>
    <font>
      <b/>
      <sz val="11"/>
      <color rgb="FFC00000"/>
      <name val="Meiryo UI"/>
      <family val="3"/>
      <charset val="128"/>
      <scheme val="minor"/>
    </font>
    <font>
      <sz val="11"/>
      <name val="Meiryo UI"/>
      <family val="2"/>
      <scheme val="minor"/>
    </font>
    <font>
      <sz val="9"/>
      <color theme="1" tint="0.249977111117893"/>
      <name val="Meiryo UI"/>
      <family val="3"/>
      <charset val="128"/>
      <scheme val="minor"/>
    </font>
    <font>
      <sz val="10"/>
      <color rgb="FFC00000"/>
      <name val="Meiryo UI"/>
      <family val="3"/>
      <charset val="128"/>
      <scheme val="minor"/>
    </font>
    <font>
      <sz val="11"/>
      <color rgb="FF0070C0"/>
      <name val="Meiryo UI"/>
      <family val="3"/>
      <charset val="128"/>
      <scheme val="minor"/>
    </font>
    <font>
      <vertAlign val="superscript"/>
      <sz val="11"/>
      <color theme="1"/>
      <name val="Meiryo UI"/>
      <family val="3"/>
      <charset val="128"/>
      <scheme val="minor"/>
    </font>
    <font>
      <sz val="11"/>
      <color rgb="FFC00000"/>
      <name val="Meiryo UI"/>
      <family val="3"/>
      <charset val="128"/>
      <scheme val="minor"/>
    </font>
    <font>
      <b/>
      <sz val="11"/>
      <name val="Meiryo UI"/>
      <family val="3"/>
      <charset val="128"/>
      <scheme val="minor"/>
    </font>
    <font>
      <sz val="11"/>
      <color rgb="FFFF0000"/>
      <name val="Meiryo UI"/>
      <family val="3"/>
      <charset val="128"/>
      <scheme val="minor"/>
    </font>
    <font>
      <b/>
      <sz val="12"/>
      <color theme="1"/>
      <name val="Meiryo UI"/>
      <family val="3"/>
      <charset val="128"/>
      <scheme val="minor"/>
    </font>
    <font>
      <sz val="16"/>
      <color rgb="FFC00000"/>
      <name val="Meiryo UI"/>
      <family val="2"/>
      <scheme val="minor"/>
    </font>
    <font>
      <b/>
      <u/>
      <sz val="10"/>
      <color theme="1"/>
      <name val="Meiryo UI"/>
      <family val="3"/>
      <charset val="128"/>
      <scheme val="minor"/>
    </font>
  </fonts>
  <fills count="17">
    <fill>
      <patternFill patternType="none"/>
    </fill>
    <fill>
      <patternFill patternType="gray125"/>
    </fill>
    <fill>
      <patternFill patternType="solid">
        <fgColor rgb="FFFFFFCC"/>
        <bgColor indexed="64"/>
      </patternFill>
    </fill>
    <fill>
      <patternFill patternType="solid">
        <fgColor theme="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79998168889431442"/>
        <bgColor indexed="64"/>
      </patternFill>
    </fill>
    <fill>
      <patternFill patternType="darkTrellis">
        <bgColor theme="0" tint="-0.14996795556505021"/>
      </patternFill>
    </fill>
    <fill>
      <patternFill patternType="solid">
        <fgColor rgb="FFFFFF00"/>
        <bgColor indexed="64"/>
      </patternFill>
    </fill>
    <fill>
      <patternFill patternType="solid">
        <fgColor theme="9" tint="0.79998168889431442"/>
        <bgColor indexed="64"/>
      </patternFill>
    </fill>
    <fill>
      <patternFill patternType="solid">
        <fgColor rgb="FFC00000"/>
        <bgColor indexed="64"/>
      </patternFill>
    </fill>
    <fill>
      <patternFill patternType="solid">
        <fgColor theme="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theme="1" tint="0.499984740745262"/>
      </left>
      <right/>
      <top style="thin">
        <color indexed="64"/>
      </top>
      <bottom/>
      <diagonal/>
    </border>
    <border>
      <left/>
      <right style="thin">
        <color theme="1" tint="0.499984740745262"/>
      </right>
      <top style="thin">
        <color indexed="64"/>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indexed="64"/>
      </left>
      <right style="thin">
        <color indexed="64"/>
      </right>
      <top/>
      <bottom/>
      <diagonal/>
    </border>
    <border>
      <left style="thin">
        <color indexed="64"/>
      </left>
      <right/>
      <top/>
      <bottom/>
      <diagonal/>
    </border>
  </borders>
  <cellStyleXfs count="5">
    <xf numFmtId="0" fontId="0" fillId="0" borderId="0"/>
    <xf numFmtId="0" fontId="3"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9" fillId="0" borderId="0" applyNumberFormat="0" applyFill="0" applyBorder="0" applyAlignment="0" applyProtection="0"/>
  </cellStyleXfs>
  <cellXfs count="323">
    <xf numFmtId="0" fontId="0" fillId="0" borderId="0" xfId="0"/>
    <xf numFmtId="0" fontId="4" fillId="0" borderId="0" xfId="0" applyFont="1" applyAlignment="1">
      <alignment vertical="center"/>
    </xf>
    <xf numFmtId="0" fontId="5" fillId="3" borderId="0" xfId="0" applyFont="1" applyFill="1" applyAlignment="1">
      <alignment vertical="center"/>
    </xf>
    <xf numFmtId="0" fontId="4" fillId="0" borderId="0" xfId="0" applyFont="1"/>
    <xf numFmtId="0" fontId="6" fillId="3" borderId="0" xfId="0" applyFont="1" applyFill="1" applyAlignment="1">
      <alignment vertical="center"/>
    </xf>
    <xf numFmtId="0" fontId="4" fillId="0" borderId="1" xfId="0" applyFont="1" applyBorder="1" applyAlignment="1">
      <alignment vertical="center"/>
    </xf>
    <xf numFmtId="0" fontId="4" fillId="0" borderId="1" xfId="0" applyFont="1" applyBorder="1"/>
    <xf numFmtId="0" fontId="7" fillId="4" borderId="0" xfId="0" applyFont="1" applyFill="1"/>
    <xf numFmtId="0" fontId="4" fillId="4" borderId="0" xfId="0" applyFont="1" applyFill="1"/>
    <xf numFmtId="0" fontId="8" fillId="0" borderId="0" xfId="0" applyFont="1"/>
    <xf numFmtId="0" fontId="9" fillId="0" borderId="0" xfId="1" applyFont="1" applyAlignment="1" applyProtection="1">
      <alignment horizontal="right" vertical="center"/>
    </xf>
    <xf numFmtId="0" fontId="4" fillId="5" borderId="7" xfId="0" applyFont="1" applyFill="1" applyBorder="1" applyAlignment="1">
      <alignment vertical="center"/>
    </xf>
    <xf numFmtId="0" fontId="7" fillId="0" borderId="0" xfId="0" applyFont="1"/>
    <xf numFmtId="0" fontId="9" fillId="0" borderId="0" xfId="0" applyFont="1"/>
    <xf numFmtId="0" fontId="3" fillId="3" borderId="0" xfId="0" applyFont="1" applyFill="1"/>
    <xf numFmtId="0" fontId="3" fillId="0" borderId="0" xfId="0" applyFont="1"/>
    <xf numFmtId="0" fontId="14" fillId="0" borderId="0" xfId="0" applyFont="1"/>
    <xf numFmtId="0" fontId="15" fillId="0" borderId="0" xfId="0" applyFont="1" applyFill="1"/>
    <xf numFmtId="0" fontId="3" fillId="0" borderId="0" xfId="0" applyFont="1" applyFill="1"/>
    <xf numFmtId="0" fontId="0" fillId="0" borderId="0" xfId="0" applyFill="1"/>
    <xf numFmtId="0" fontId="3" fillId="4" borderId="0" xfId="0" applyFont="1" applyFill="1"/>
    <xf numFmtId="0" fontId="4" fillId="0" borderId="2" xfId="0" applyFont="1" applyBorder="1" applyAlignment="1">
      <alignment vertical="center"/>
    </xf>
    <xf numFmtId="0" fontId="4" fillId="0" borderId="3" xfId="0" applyFont="1" applyBorder="1" applyAlignment="1">
      <alignment vertical="center"/>
    </xf>
    <xf numFmtId="0" fontId="4" fillId="0" borderId="0" xfId="0" applyFont="1" applyFill="1" applyBorder="1" applyAlignment="1">
      <alignment vertical="center"/>
    </xf>
    <xf numFmtId="0" fontId="3" fillId="0" borderId="0" xfId="0" applyFont="1" applyAlignment="1">
      <alignment vertical="center"/>
    </xf>
    <xf numFmtId="0" fontId="0" fillId="0" borderId="0" xfId="0" applyAlignment="1">
      <alignment vertical="center"/>
    </xf>
    <xf numFmtId="38" fontId="4" fillId="5" borderId="1" xfId="2"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xf numFmtId="0" fontId="0" fillId="2" borderId="0" xfId="0" applyFill="1"/>
    <xf numFmtId="0" fontId="0" fillId="7" borderId="0" xfId="0" applyFill="1"/>
    <xf numFmtId="0" fontId="4" fillId="0" borderId="0" xfId="0" applyFont="1" applyFill="1" applyAlignment="1">
      <alignment vertical="center"/>
    </xf>
    <xf numFmtId="0" fontId="4" fillId="0" borderId="0" xfId="0" applyFont="1" applyFill="1" applyBorder="1" applyAlignment="1">
      <alignment horizontal="right" vertical="center"/>
    </xf>
    <xf numFmtId="38" fontId="7" fillId="0" borderId="0" xfId="2" applyFont="1" applyFill="1" applyBorder="1" applyAlignment="1">
      <alignment vertical="center"/>
    </xf>
    <xf numFmtId="0" fontId="4" fillId="0" borderId="0" xfId="0" applyFont="1" applyAlignment="1">
      <alignment horizontal="left" vertical="center" wrapText="1" indent="1"/>
    </xf>
    <xf numFmtId="0" fontId="7" fillId="0" borderId="0" xfId="0" applyFont="1" applyFill="1"/>
    <xf numFmtId="38" fontId="7" fillId="5" borderId="5" xfId="2" applyFont="1" applyFill="1" applyBorder="1" applyAlignment="1">
      <alignment vertical="center"/>
    </xf>
    <xf numFmtId="0" fontId="17" fillId="0" borderId="0" xfId="0" applyFont="1" applyAlignment="1">
      <alignment horizontal="left" vertical="center" wrapText="1" indent="1"/>
    </xf>
    <xf numFmtId="0" fontId="20" fillId="0" borderId="0" xfId="4" applyFont="1" applyFill="1" applyBorder="1" applyAlignment="1">
      <alignment vertical="center"/>
    </xf>
    <xf numFmtId="0" fontId="21" fillId="0" borderId="0" xfId="0" applyFont="1" applyFill="1" applyBorder="1" applyAlignment="1"/>
    <xf numFmtId="0" fontId="7" fillId="0" borderId="0" xfId="0" applyFont="1" applyAlignment="1">
      <alignment vertical="top"/>
    </xf>
    <xf numFmtId="0" fontId="22" fillId="0" borderId="0" xfId="0" applyFont="1"/>
    <xf numFmtId="0" fontId="14" fillId="4" borderId="0" xfId="0" applyFont="1" applyFill="1"/>
    <xf numFmtId="0" fontId="4" fillId="0" borderId="3" xfId="0" applyFont="1" applyBorder="1" applyAlignment="1">
      <alignment horizontal="left" vertical="center" indent="1"/>
    </xf>
    <xf numFmtId="0" fontId="4" fillId="9" borderId="7" xfId="0" applyFont="1" applyFill="1" applyBorder="1" applyAlignment="1">
      <alignment vertical="center"/>
    </xf>
    <xf numFmtId="0" fontId="17" fillId="8" borderId="0" xfId="0" applyFont="1" applyFill="1" applyAlignment="1">
      <alignment horizontal="left" vertical="center" wrapText="1" indent="1"/>
    </xf>
    <xf numFmtId="0" fontId="0" fillId="5" borderId="0" xfId="0" applyFill="1"/>
    <xf numFmtId="0" fontId="16" fillId="8" borderId="0" xfId="0" applyFont="1" applyFill="1"/>
    <xf numFmtId="0" fontId="22" fillId="8" borderId="0" xfId="0" applyFont="1" applyFill="1" applyAlignment="1">
      <alignment horizontal="left" vertical="center" indent="1"/>
    </xf>
    <xf numFmtId="0" fontId="23" fillId="8" borderId="0" xfId="0" applyFont="1" applyFill="1" applyAlignment="1">
      <alignment horizontal="left" vertical="center" wrapText="1"/>
    </xf>
    <xf numFmtId="0" fontId="23" fillId="8" borderId="0" xfId="0" applyFont="1" applyFill="1" applyBorder="1" applyAlignment="1">
      <alignment horizontal="left" vertical="center" wrapText="1"/>
    </xf>
    <xf numFmtId="0" fontId="4" fillId="0" borderId="0" xfId="0" applyFont="1" applyAlignment="1">
      <alignment horizontal="left" vertical="center" wrapText="1" indent="1"/>
    </xf>
    <xf numFmtId="0" fontId="14" fillId="0" borderId="0" xfId="0" applyFont="1" applyFill="1"/>
    <xf numFmtId="0" fontId="3" fillId="0" borderId="0" xfId="0" applyFont="1" applyFill="1" applyAlignment="1">
      <alignment vertical="center"/>
    </xf>
    <xf numFmtId="0" fontId="4" fillId="8" borderId="0" xfId="0" applyFont="1" applyFill="1"/>
    <xf numFmtId="0" fontId="7" fillId="0" borderId="0" xfId="0" applyFont="1" applyAlignment="1"/>
    <xf numFmtId="0" fontId="7" fillId="0" borderId="0" xfId="0" applyFont="1" applyAlignment="1">
      <alignment vertical="center"/>
    </xf>
    <xf numFmtId="0" fontId="12" fillId="0" borderId="0" xfId="0" applyFont="1" applyAlignment="1">
      <alignment horizontal="center"/>
    </xf>
    <xf numFmtId="0" fontId="0" fillId="11" borderId="0" xfId="0" applyFill="1"/>
    <xf numFmtId="0" fontId="18" fillId="0" borderId="0" xfId="0" applyFont="1" applyAlignment="1">
      <alignment horizontal="left" indent="1"/>
    </xf>
    <xf numFmtId="0" fontId="4" fillId="0" borderId="0" xfId="0" applyFont="1" applyBorder="1" applyAlignment="1">
      <alignment horizontal="right" vertical="center"/>
    </xf>
    <xf numFmtId="0" fontId="4" fillId="0" borderId="0" xfId="0" applyFont="1" applyBorder="1" applyAlignment="1">
      <alignment vertical="center"/>
    </xf>
    <xf numFmtId="38" fontId="4" fillId="0" borderId="0" xfId="0" applyNumberFormat="1" applyFont="1"/>
    <xf numFmtId="0" fontId="25" fillId="0" borderId="0" xfId="0" applyFont="1"/>
    <xf numFmtId="0" fontId="26" fillId="0" borderId="0" xfId="0" applyFont="1"/>
    <xf numFmtId="0" fontId="27" fillId="0" borderId="0" xfId="0" applyFont="1"/>
    <xf numFmtId="0" fontId="24" fillId="0" borderId="0" xfId="0" applyFont="1"/>
    <xf numFmtId="0" fontId="15" fillId="12" borderId="0" xfId="0" applyFont="1" applyFill="1"/>
    <xf numFmtId="0" fontId="4" fillId="10" borderId="7" xfId="0" applyFont="1" applyFill="1" applyBorder="1" applyAlignment="1">
      <alignment vertical="center"/>
    </xf>
    <xf numFmtId="0" fontId="0" fillId="0" borderId="0" xfId="0"/>
    <xf numFmtId="0" fontId="0" fillId="0" borderId="0" xfId="0"/>
    <xf numFmtId="0" fontId="24" fillId="0" borderId="0" xfId="0" applyFont="1" applyFill="1" applyAlignment="1">
      <alignment horizontal="left" indent="1"/>
    </xf>
    <xf numFmtId="0" fontId="9" fillId="2" borderId="1" xfId="1" applyFont="1" applyFill="1" applyBorder="1" applyAlignment="1" applyProtection="1">
      <alignment horizontal="right" vertical="center"/>
    </xf>
    <xf numFmtId="0" fontId="12" fillId="0" borderId="0" xfId="0" applyFont="1" applyAlignment="1">
      <alignment vertical="top"/>
    </xf>
    <xf numFmtId="0" fontId="4" fillId="0" borderId="1" xfId="0" applyFont="1" applyBorder="1" applyAlignment="1">
      <alignment vertical="center"/>
    </xf>
    <xf numFmtId="0" fontId="4" fillId="0" borderId="4" xfId="0" applyFont="1" applyBorder="1" applyAlignment="1">
      <alignment horizontal="center" vertical="center" wrapText="1"/>
    </xf>
    <xf numFmtId="0" fontId="9" fillId="13" borderId="8" xfId="1" applyFont="1" applyFill="1" applyBorder="1" applyProtection="1">
      <alignment vertical="center"/>
    </xf>
    <xf numFmtId="0" fontId="4" fillId="8" borderId="0" xfId="0" applyFont="1" applyFill="1" applyBorder="1" applyAlignment="1">
      <alignment horizontal="center" vertical="center"/>
    </xf>
    <xf numFmtId="0" fontId="4" fillId="8" borderId="0" xfId="0" applyFont="1" applyFill="1" applyBorder="1" applyAlignment="1">
      <alignment vertical="center"/>
    </xf>
    <xf numFmtId="0" fontId="8" fillId="8" borderId="0" xfId="0" applyFont="1" applyFill="1"/>
    <xf numFmtId="0" fontId="29" fillId="8" borderId="0" xfId="0" applyFont="1" applyFill="1"/>
    <xf numFmtId="0" fontId="4" fillId="13" borderId="0" xfId="0" applyFont="1" applyFill="1"/>
    <xf numFmtId="0" fontId="0" fillId="13" borderId="0" xfId="0" applyFill="1"/>
    <xf numFmtId="0" fontId="7" fillId="0" borderId="0" xfId="0" applyFont="1" applyBorder="1" applyAlignment="1">
      <alignment horizontal="center" vertical="center"/>
    </xf>
    <xf numFmtId="0" fontId="4" fillId="0" borderId="0" xfId="0" applyNumberFormat="1" applyFont="1" applyAlignment="1">
      <alignment horizontal="centerContinuous" vertical="top"/>
    </xf>
    <xf numFmtId="0" fontId="22" fillId="8" borderId="0" xfId="0" applyFont="1" applyFill="1" applyAlignment="1">
      <alignment horizontal="left" vertical="center"/>
    </xf>
    <xf numFmtId="0" fontId="16" fillId="0" borderId="0" xfId="0" applyFont="1" applyFill="1" applyAlignment="1">
      <alignment vertical="center"/>
    </xf>
    <xf numFmtId="0" fontId="18" fillId="0" borderId="0" xfId="0" applyFont="1" applyFill="1" applyBorder="1"/>
    <xf numFmtId="0" fontId="14" fillId="0" borderId="2" xfId="0" applyFont="1" applyBorder="1" applyAlignment="1">
      <alignment horizontal="left" vertical="center" indent="1"/>
    </xf>
    <xf numFmtId="0" fontId="8" fillId="0" borderId="0" xfId="1" applyFont="1" applyAlignment="1" applyProtection="1">
      <alignment horizontal="right" vertical="center"/>
    </xf>
    <xf numFmtId="0" fontId="4" fillId="0" borderId="0" xfId="1" applyFont="1" applyAlignment="1" applyProtection="1">
      <alignment horizontal="right" vertical="center"/>
    </xf>
    <xf numFmtId="0" fontId="24" fillId="0" borderId="0" xfId="0" applyFont="1" applyAlignment="1">
      <alignment horizontal="left"/>
    </xf>
    <xf numFmtId="0" fontId="26" fillId="8" borderId="0" xfId="0" applyFont="1" applyFill="1" applyAlignment="1">
      <alignment horizontal="left" vertical="center" indent="1"/>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4" xfId="0" applyFont="1" applyFill="1" applyBorder="1" applyAlignment="1">
      <alignment vertical="center"/>
    </xf>
    <xf numFmtId="0" fontId="3" fillId="0" borderId="5" xfId="0" applyFont="1" applyFill="1" applyBorder="1" applyAlignment="1">
      <alignment vertical="center"/>
    </xf>
    <xf numFmtId="0" fontId="3" fillId="0" borderId="1" xfId="0" applyFont="1" applyFill="1" applyBorder="1" applyAlignment="1">
      <alignment vertical="center"/>
    </xf>
    <xf numFmtId="0" fontId="3" fillId="5" borderId="1" xfId="0" applyFont="1" applyFill="1" applyBorder="1" applyAlignment="1">
      <alignment vertical="center"/>
    </xf>
    <xf numFmtId="0" fontId="3" fillId="0" borderId="0" xfId="0" applyFont="1" applyFill="1" applyBorder="1" applyAlignment="1">
      <alignment horizontal="right" vertical="center"/>
    </xf>
    <xf numFmtId="38" fontId="14" fillId="5" borderId="5" xfId="2" applyFont="1" applyFill="1" applyBorder="1" applyAlignment="1">
      <alignment vertical="center"/>
    </xf>
    <xf numFmtId="0" fontId="3" fillId="0" borderId="1" xfId="0" applyFont="1" applyBorder="1" applyAlignment="1">
      <alignment horizontal="left" vertical="center" wrapText="1"/>
    </xf>
    <xf numFmtId="0" fontId="26" fillId="8" borderId="0" xfId="0" applyFont="1" applyFill="1" applyAlignment="1">
      <alignment horizontal="left" vertical="center"/>
    </xf>
    <xf numFmtId="0" fontId="3" fillId="0" borderId="0" xfId="0" applyFont="1" applyFill="1" applyBorder="1" applyAlignment="1">
      <alignment vertical="center"/>
    </xf>
    <xf numFmtId="38" fontId="14" fillId="5" borderId="1" xfId="2" applyFont="1" applyFill="1" applyBorder="1" applyAlignment="1">
      <alignment vertical="center"/>
    </xf>
    <xf numFmtId="0" fontId="3" fillId="8" borderId="0" xfId="0" applyFont="1" applyFill="1"/>
    <xf numFmtId="0" fontId="32" fillId="8" borderId="0" xfId="0" applyFont="1" applyFill="1" applyAlignment="1">
      <alignment horizontal="left" vertical="center" wrapText="1"/>
    </xf>
    <xf numFmtId="0" fontId="32" fillId="8" borderId="0" xfId="0" applyFont="1" applyFill="1" applyBorder="1" applyAlignment="1">
      <alignment horizontal="left" vertical="center" wrapText="1"/>
    </xf>
    <xf numFmtId="0" fontId="30" fillId="8" borderId="0" xfId="0" applyFont="1" applyFill="1" applyAlignment="1">
      <alignment horizontal="left" vertical="center" wrapText="1" indent="1"/>
    </xf>
    <xf numFmtId="0" fontId="14" fillId="8" borderId="0" xfId="0" applyFont="1" applyFill="1" applyAlignment="1">
      <alignment vertical="center"/>
    </xf>
    <xf numFmtId="0" fontId="14" fillId="0" borderId="0" xfId="0" applyFont="1" applyAlignment="1"/>
    <xf numFmtId="0" fontId="3" fillId="0" borderId="2" xfId="0" applyFont="1" applyBorder="1" applyAlignment="1">
      <alignment vertical="center"/>
    </xf>
    <xf numFmtId="0" fontId="3" fillId="0" borderId="6" xfId="0" applyFont="1" applyBorder="1" applyAlignment="1">
      <alignment vertical="center"/>
    </xf>
    <xf numFmtId="0" fontId="3" fillId="0" borderId="3" xfId="0" applyFont="1" applyBorder="1" applyAlignment="1">
      <alignment vertical="center"/>
    </xf>
    <xf numFmtId="38" fontId="3" fillId="5" borderId="1" xfId="0" applyNumberFormat="1" applyFont="1" applyFill="1" applyBorder="1" applyAlignment="1">
      <alignment vertical="center" shrinkToFit="1"/>
    </xf>
    <xf numFmtId="0" fontId="3" fillId="0" borderId="2" xfId="0" applyFont="1" applyFill="1" applyBorder="1" applyAlignment="1">
      <alignment horizontal="left" vertical="center" indent="1"/>
    </xf>
    <xf numFmtId="0" fontId="3" fillId="0" borderId="6" xfId="0" applyFont="1" applyFill="1" applyBorder="1" applyAlignment="1">
      <alignment horizontal="left" vertical="center"/>
    </xf>
    <xf numFmtId="0" fontId="3" fillId="0" borderId="2" xfId="0" applyFont="1" applyBorder="1" applyAlignment="1">
      <alignment horizontal="left" vertical="center" indent="1"/>
    </xf>
    <xf numFmtId="38" fontId="3" fillId="5" borderId="1" xfId="2" applyFont="1" applyFill="1" applyBorder="1" applyAlignment="1">
      <alignment vertical="center" shrinkToFit="1"/>
    </xf>
    <xf numFmtId="38" fontId="3" fillId="5" borderId="1" xfId="2" applyNumberFormat="1" applyFont="1" applyFill="1" applyBorder="1" applyAlignment="1">
      <alignment vertical="center" shrinkToFit="1"/>
    </xf>
    <xf numFmtId="0" fontId="26" fillId="8" borderId="0" xfId="0" applyFont="1" applyFill="1"/>
    <xf numFmtId="0" fontId="24" fillId="0" borderId="0" xfId="0" applyFont="1" applyFill="1" applyBorder="1"/>
    <xf numFmtId="0" fontId="3" fillId="0" borderId="1" xfId="0" applyFont="1" applyBorder="1"/>
    <xf numFmtId="38" fontId="3" fillId="5" borderId="1" xfId="2" applyFont="1" applyFill="1" applyBorder="1" applyAlignment="1"/>
    <xf numFmtId="0" fontId="3" fillId="0" borderId="1" xfId="0" applyFont="1" applyFill="1" applyBorder="1" applyAlignment="1">
      <alignment horizontal="center" vertical="center" wrapText="1"/>
    </xf>
    <xf numFmtId="38" fontId="3" fillId="5" borderId="1" xfId="2" applyFont="1" applyFill="1" applyBorder="1" applyAlignment="1">
      <alignment vertical="center"/>
    </xf>
    <xf numFmtId="0" fontId="3" fillId="0" borderId="3" xfId="0" applyFont="1" applyBorder="1" applyAlignment="1">
      <alignment horizontal="center" vertical="center"/>
    </xf>
    <xf numFmtId="0" fontId="3" fillId="0" borderId="3" xfId="0" applyFont="1" applyFill="1" applyBorder="1" applyAlignment="1">
      <alignment horizontal="left" indent="1"/>
    </xf>
    <xf numFmtId="0" fontId="3" fillId="0" borderId="4" xfId="0" applyFont="1" applyBorder="1" applyAlignment="1">
      <alignment horizontal="center" vertical="center" wrapText="1"/>
    </xf>
    <xf numFmtId="0" fontId="34" fillId="8" borderId="0" xfId="0" applyFont="1" applyFill="1"/>
    <xf numFmtId="0" fontId="3" fillId="0" borderId="9" xfId="0" applyFont="1" applyBorder="1" applyAlignment="1">
      <alignment vertical="center"/>
    </xf>
    <xf numFmtId="0" fontId="3" fillId="0" borderId="9" xfId="0" applyFont="1" applyBorder="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1" xfId="0" applyFont="1" applyBorder="1" applyAlignment="1">
      <alignment horizontal="left" vertical="center"/>
    </xf>
    <xf numFmtId="0" fontId="3" fillId="0" borderId="0" xfId="0" applyFont="1" applyAlignment="1">
      <alignment horizontal="right" vertical="center"/>
    </xf>
    <xf numFmtId="0" fontId="3" fillId="6" borderId="1" xfId="0" applyFont="1" applyFill="1" applyBorder="1" applyAlignment="1">
      <alignment vertical="center"/>
    </xf>
    <xf numFmtId="0" fontId="3" fillId="0" borderId="0" xfId="0" applyFont="1" applyAlignment="1">
      <alignment horizontal="center" vertical="center"/>
    </xf>
    <xf numFmtId="0" fontId="3" fillId="0" borderId="2" xfId="0" applyFont="1" applyBorder="1" applyAlignment="1">
      <alignment horizontal="center"/>
    </xf>
    <xf numFmtId="0" fontId="3" fillId="0" borderId="1" xfId="0" applyFont="1" applyBorder="1" applyAlignment="1">
      <alignment horizontal="center"/>
    </xf>
    <xf numFmtId="0" fontId="3" fillId="0" borderId="1" xfId="0" applyFont="1" applyBorder="1" applyAlignment="1">
      <alignment vertical="center" wrapText="1"/>
    </xf>
    <xf numFmtId="0" fontId="3" fillId="0" borderId="2" xfId="0" applyFont="1" applyBorder="1" applyAlignment="1">
      <alignment vertical="center" wrapText="1"/>
    </xf>
    <xf numFmtId="38" fontId="3" fillId="5" borderId="1" xfId="2" applyFont="1" applyFill="1" applyBorder="1" applyAlignment="1">
      <alignment horizontal="right" vertical="center"/>
    </xf>
    <xf numFmtId="0" fontId="35" fillId="0" borderId="0" xfId="0" applyFont="1" applyAlignment="1">
      <alignment vertical="center"/>
    </xf>
    <xf numFmtId="0" fontId="14" fillId="0" borderId="0" xfId="0" applyFont="1" applyAlignment="1">
      <alignment vertical="center"/>
    </xf>
    <xf numFmtId="0" fontId="24" fillId="0" borderId="0" xfId="0" applyFont="1" applyFill="1" applyAlignment="1">
      <alignment horizontal="left" indent="1"/>
    </xf>
    <xf numFmtId="0" fontId="3" fillId="0" borderId="0" xfId="0" quotePrefix="1" applyFont="1" applyAlignment="1">
      <alignment vertical="center"/>
    </xf>
    <xf numFmtId="0" fontId="10" fillId="0" borderId="2" xfId="0" applyFont="1" applyBorder="1" applyAlignment="1">
      <alignment horizontal="left" vertical="center" wrapText="1"/>
    </xf>
    <xf numFmtId="0" fontId="12" fillId="0" borderId="2" xfId="0" applyFont="1" applyBorder="1" applyAlignment="1">
      <alignment vertical="center" wrapText="1"/>
    </xf>
    <xf numFmtId="0" fontId="26" fillId="0" borderId="0" xfId="0" applyFont="1" applyAlignment="1">
      <alignment horizontal="left" indent="1"/>
    </xf>
    <xf numFmtId="0" fontId="10" fillId="14" borderId="5" xfId="0" applyFont="1" applyFill="1" applyBorder="1" applyAlignment="1">
      <alignment horizontal="left" vertical="center" wrapText="1"/>
    </xf>
    <xf numFmtId="0" fontId="3" fillId="14" borderId="6" xfId="0" applyFont="1" applyFill="1" applyBorder="1"/>
    <xf numFmtId="0" fontId="3" fillId="14" borderId="3" xfId="0" applyFont="1" applyFill="1" applyBorder="1"/>
    <xf numFmtId="0" fontId="3" fillId="5" borderId="3" xfId="0" applyFont="1" applyFill="1" applyBorder="1"/>
    <xf numFmtId="0" fontId="10" fillId="15" borderId="2" xfId="0" applyFont="1" applyFill="1" applyBorder="1" applyAlignment="1">
      <alignment horizontal="left" vertical="center" wrapText="1"/>
    </xf>
    <xf numFmtId="0" fontId="7" fillId="5" borderId="11" xfId="0" applyFont="1" applyFill="1" applyBorder="1"/>
    <xf numFmtId="0" fontId="7" fillId="14" borderId="11" xfId="0" applyFont="1" applyFill="1" applyBorder="1"/>
    <xf numFmtId="0" fontId="4" fillId="0" borderId="3" xfId="0" applyFont="1" applyBorder="1" applyAlignment="1">
      <alignment vertical="center" wrapText="1"/>
    </xf>
    <xf numFmtId="0" fontId="10" fillId="0" borderId="4" xfId="0" applyFont="1" applyBorder="1" applyAlignment="1">
      <alignment vertical="top" wrapText="1"/>
    </xf>
    <xf numFmtId="0" fontId="3" fillId="0" borderId="23" xfId="0" applyFont="1" applyBorder="1" applyAlignment="1">
      <alignment vertical="top"/>
    </xf>
    <xf numFmtId="0" fontId="3" fillId="0" borderId="5" xfId="0" applyFont="1" applyBorder="1" applyAlignment="1">
      <alignment vertical="top"/>
    </xf>
    <xf numFmtId="0" fontId="10" fillId="0" borderId="23" xfId="0" applyFont="1" applyBorder="1" applyAlignment="1">
      <alignment vertical="top" wrapText="1"/>
    </xf>
    <xf numFmtId="57" fontId="10" fillId="13" borderId="8" xfId="1" applyNumberFormat="1" applyFont="1" applyFill="1" applyBorder="1" applyAlignment="1" applyProtection="1">
      <alignment horizontal="center" vertical="center"/>
      <protection locked="0"/>
    </xf>
    <xf numFmtId="0" fontId="3" fillId="5" borderId="0" xfId="0" applyFont="1" applyFill="1"/>
    <xf numFmtId="57" fontId="0" fillId="0" borderId="0" xfId="0" applyNumberFormat="1"/>
    <xf numFmtId="38" fontId="0" fillId="0" borderId="0" xfId="0" applyNumberFormat="1"/>
    <xf numFmtId="9" fontId="0" fillId="0" borderId="0" xfId="0" applyNumberFormat="1"/>
    <xf numFmtId="0" fontId="0" fillId="0" borderId="0" xfId="0" applyAlignment="1">
      <alignment vertical="top" wrapText="1"/>
    </xf>
    <xf numFmtId="0" fontId="12" fillId="5" borderId="5" xfId="0" applyFont="1" applyFill="1" applyBorder="1" applyAlignment="1">
      <alignment horizontal="left" vertical="top" wrapText="1"/>
    </xf>
    <xf numFmtId="0" fontId="10" fillId="16" borderId="1" xfId="0" applyFont="1" applyFill="1" applyBorder="1" applyAlignment="1">
      <alignment horizontal="left" vertical="top" wrapText="1"/>
    </xf>
    <xf numFmtId="0" fontId="10" fillId="4" borderId="1" xfId="0" applyFont="1" applyFill="1" applyBorder="1" applyAlignment="1">
      <alignment horizontal="left" vertical="top" wrapText="1"/>
    </xf>
    <xf numFmtId="0" fontId="7" fillId="15" borderId="3" xfId="0" applyFont="1" applyFill="1" applyBorder="1" applyAlignment="1">
      <alignment horizontal="center" vertical="top" wrapText="1"/>
    </xf>
    <xf numFmtId="0" fontId="36" fillId="0" borderId="0" xfId="0" applyFont="1"/>
    <xf numFmtId="0" fontId="0" fillId="16" borderId="0" xfId="0" applyFill="1" applyAlignment="1">
      <alignment vertical="top" wrapText="1"/>
    </xf>
    <xf numFmtId="0" fontId="3" fillId="10" borderId="14" xfId="0" applyFont="1" applyFill="1" applyBorder="1" applyAlignment="1" applyProtection="1">
      <alignment vertical="center"/>
      <protection locked="0"/>
    </xf>
    <xf numFmtId="0" fontId="3" fillId="10" borderId="5" xfId="0" applyFont="1" applyFill="1" applyBorder="1" applyAlignment="1" applyProtection="1">
      <alignment vertical="center"/>
      <protection locked="0"/>
    </xf>
    <xf numFmtId="0" fontId="3" fillId="10" borderId="1" xfId="0" applyFont="1" applyFill="1" applyBorder="1" applyAlignment="1" applyProtection="1">
      <alignment vertical="center"/>
      <protection locked="0"/>
    </xf>
    <xf numFmtId="0" fontId="28" fillId="0" borderId="0" xfId="0" applyFont="1" applyFill="1" applyBorder="1" applyAlignment="1" applyProtection="1">
      <protection locked="0"/>
    </xf>
    <xf numFmtId="38" fontId="3" fillId="10" borderId="1" xfId="2" applyFont="1" applyFill="1" applyBorder="1" applyAlignment="1" applyProtection="1">
      <alignment vertical="center" shrinkToFit="1"/>
      <protection locked="0"/>
    </xf>
    <xf numFmtId="0" fontId="10" fillId="0" borderId="0" xfId="0" applyFont="1" applyFill="1" applyBorder="1" applyAlignment="1" applyProtection="1">
      <alignment horizontal="left" indent="1"/>
      <protection locked="0"/>
    </xf>
    <xf numFmtId="0" fontId="4" fillId="0" borderId="0" xfId="0" applyFont="1" applyAlignment="1" applyProtection="1">
      <alignment vertical="center"/>
      <protection locked="0"/>
    </xf>
    <xf numFmtId="38" fontId="3" fillId="10" borderId="1" xfId="2" applyFont="1" applyFill="1" applyBorder="1" applyAlignment="1" applyProtection="1">
      <alignment vertical="center"/>
      <protection locked="0"/>
    </xf>
    <xf numFmtId="0" fontId="3" fillId="10" borderId="1" xfId="0" applyFont="1" applyFill="1" applyBorder="1" applyProtection="1">
      <protection locked="0"/>
    </xf>
    <xf numFmtId="176" fontId="3" fillId="10" borderId="1" xfId="3" applyNumberFormat="1" applyFont="1" applyFill="1" applyBorder="1" applyAlignment="1" applyProtection="1">
      <alignment vertical="center"/>
      <protection locked="0"/>
    </xf>
    <xf numFmtId="38" fontId="4" fillId="10" borderId="1" xfId="2" applyFont="1" applyFill="1" applyBorder="1" applyAlignment="1" applyProtection="1">
      <alignment vertical="center"/>
      <protection locked="0"/>
    </xf>
    <xf numFmtId="38" fontId="3" fillId="10" borderId="1" xfId="2" applyFont="1" applyFill="1" applyBorder="1" applyAlignment="1" applyProtection="1">
      <alignment horizontal="right" vertical="center"/>
      <protection locked="0"/>
    </xf>
    <xf numFmtId="38" fontId="3" fillId="10" borderId="1" xfId="2" applyNumberFormat="1" applyFont="1" applyFill="1" applyBorder="1" applyAlignment="1" applyProtection="1">
      <alignment horizontal="right" vertical="center"/>
      <protection locked="0"/>
    </xf>
    <xf numFmtId="0" fontId="3" fillId="10" borderId="1" xfId="0" applyFont="1" applyFill="1" applyBorder="1" applyAlignment="1" applyProtection="1">
      <alignment horizontal="center" vertical="center"/>
      <protection locked="0"/>
    </xf>
    <xf numFmtId="0" fontId="19" fillId="5" borderId="0" xfId="4" applyFill="1" applyProtection="1">
      <protection locked="0"/>
    </xf>
    <xf numFmtId="0" fontId="19" fillId="5" borderId="0" xfId="4" applyFill="1" applyAlignment="1" applyProtection="1">
      <alignment vertical="center"/>
      <protection locked="0"/>
    </xf>
    <xf numFmtId="0" fontId="4" fillId="2" borderId="1" xfId="0" applyFont="1" applyFill="1" applyBorder="1" applyAlignment="1" applyProtection="1">
      <alignment vertical="center" wrapText="1"/>
      <protection locked="0"/>
    </xf>
    <xf numFmtId="0" fontId="10" fillId="2" borderId="1" xfId="0" applyFont="1" applyFill="1" applyBorder="1" applyAlignment="1" applyProtection="1">
      <alignment horizontal="center" vertical="center" wrapText="1"/>
      <protection locked="0"/>
    </xf>
    <xf numFmtId="0" fontId="19" fillId="0" borderId="0" xfId="4" applyFill="1" applyProtection="1">
      <protection locked="0"/>
    </xf>
    <xf numFmtId="0" fontId="4" fillId="15" borderId="6" xfId="0" applyFont="1" applyFill="1" applyBorder="1" applyAlignment="1">
      <alignment vertical="center" wrapText="1"/>
    </xf>
    <xf numFmtId="0" fontId="4" fillId="15" borderId="3" xfId="0" applyFont="1" applyFill="1" applyBorder="1" applyAlignment="1">
      <alignment vertical="center" wrapText="1"/>
    </xf>
    <xf numFmtId="0" fontId="3" fillId="0" borderId="0" xfId="0" applyFont="1" applyAlignment="1">
      <alignment wrapText="1"/>
    </xf>
    <xf numFmtId="0" fontId="14" fillId="0" borderId="0" xfId="0" applyFont="1" applyFill="1" applyAlignment="1">
      <alignment horizontal="right" vertical="center"/>
    </xf>
    <xf numFmtId="57" fontId="0" fillId="0" borderId="0" xfId="0" applyNumberFormat="1" applyAlignment="1">
      <alignment wrapText="1"/>
    </xf>
    <xf numFmtId="0" fontId="0" fillId="0" borderId="0" xfId="0" applyAlignment="1">
      <alignment wrapText="1"/>
    </xf>
    <xf numFmtId="38" fontId="3" fillId="10" borderId="1" xfId="2" applyFont="1" applyFill="1" applyBorder="1" applyAlignment="1" applyProtection="1">
      <alignment vertical="center"/>
      <protection locked="0"/>
    </xf>
    <xf numFmtId="38" fontId="0" fillId="0" borderId="0" xfId="0" applyNumberFormat="1" applyAlignment="1">
      <alignment vertical="top" wrapText="1"/>
    </xf>
    <xf numFmtId="0" fontId="10" fillId="13" borderId="8" xfId="1" applyNumberFormat="1" applyFont="1" applyFill="1" applyBorder="1" applyAlignment="1" applyProtection="1">
      <alignment horizontal="left" vertical="center"/>
      <protection locked="0"/>
    </xf>
    <xf numFmtId="0" fontId="0" fillId="5" borderId="0" xfId="0" applyFill="1" applyAlignment="1">
      <alignment vertical="top" wrapText="1"/>
    </xf>
    <xf numFmtId="0" fontId="7" fillId="13" borderId="2" xfId="0" applyFont="1" applyFill="1" applyBorder="1" applyAlignment="1">
      <alignment horizontal="center" vertical="center" wrapText="1"/>
    </xf>
    <xf numFmtId="0" fontId="7" fillId="13" borderId="6"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3" fillId="10" borderId="2" xfId="0" applyFont="1" applyFill="1" applyBorder="1" applyAlignment="1" applyProtection="1">
      <alignment horizontal="center" vertical="center"/>
      <protection locked="0"/>
    </xf>
    <xf numFmtId="0" fontId="3" fillId="10" borderId="3" xfId="0" applyFont="1" applyFill="1" applyBorder="1" applyAlignment="1" applyProtection="1">
      <alignment horizontal="center" vertical="center"/>
      <protection locked="0"/>
    </xf>
    <xf numFmtId="0" fontId="3" fillId="0" borderId="4" xfId="0" applyFont="1" applyBorder="1" applyAlignment="1">
      <alignment vertical="center"/>
    </xf>
    <xf numFmtId="0" fontId="3" fillId="0" borderId="5" xfId="0" applyFont="1" applyBorder="1" applyAlignment="1">
      <alignment vertical="center"/>
    </xf>
    <xf numFmtId="177" fontId="3" fillId="5" borderId="15" xfId="2" applyNumberFormat="1" applyFont="1" applyFill="1" applyBorder="1" applyAlignment="1">
      <alignment horizontal="center" vertical="center"/>
    </xf>
    <xf numFmtId="9" fontId="3" fillId="5" borderId="14" xfId="3" applyNumberFormat="1" applyFont="1" applyFill="1" applyBorder="1" applyAlignment="1">
      <alignment horizontal="center" vertical="center"/>
    </xf>
    <xf numFmtId="177" fontId="3" fillId="5" borderId="1" xfId="2" applyNumberFormat="1" applyFont="1" applyFill="1" applyBorder="1" applyAlignment="1">
      <alignment horizontal="center" vertical="center"/>
    </xf>
    <xf numFmtId="0" fontId="3" fillId="10" borderId="1" xfId="0" applyFont="1" applyFill="1" applyBorder="1" applyAlignment="1" applyProtection="1">
      <alignment horizontal="center" vertical="center"/>
      <protection locked="0"/>
    </xf>
    <xf numFmtId="38" fontId="3" fillId="10" borderId="1" xfId="2" applyFont="1" applyFill="1" applyBorder="1" applyAlignment="1" applyProtection="1">
      <alignment vertical="center"/>
      <protection locked="0"/>
    </xf>
    <xf numFmtId="38" fontId="3" fillId="10" borderId="15" xfId="2" applyFont="1" applyFill="1" applyBorder="1" applyAlignment="1" applyProtection="1">
      <alignment vertical="center"/>
      <protection locked="0"/>
    </xf>
    <xf numFmtId="38" fontId="3" fillId="10" borderId="14" xfId="2" applyFont="1" applyFill="1" applyBorder="1" applyAlignment="1" applyProtection="1">
      <alignment vertical="center"/>
      <protection locked="0"/>
    </xf>
    <xf numFmtId="0" fontId="3" fillId="10" borderId="11" xfId="0" applyFont="1" applyFill="1" applyBorder="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0" fontId="3" fillId="10" borderId="12" xfId="0" applyFont="1" applyFill="1" applyBorder="1" applyAlignment="1" applyProtection="1">
      <alignment horizontal="center" vertical="center"/>
      <protection locked="0"/>
    </xf>
    <xf numFmtId="0" fontId="3" fillId="10" borderId="13" xfId="0" applyFont="1" applyFill="1" applyBorder="1" applyAlignment="1" applyProtection="1">
      <alignment horizontal="center" vertical="center"/>
      <protection locked="0"/>
    </xf>
    <xf numFmtId="0" fontId="4" fillId="0" borderId="0" xfId="0" applyFont="1" applyAlignment="1">
      <alignment horizontal="left" vertical="center" wrapText="1" inden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10" borderId="6" xfId="0" applyFont="1" applyFill="1" applyBorder="1" applyAlignment="1" applyProtection="1">
      <alignment horizontal="center" vertical="center"/>
      <protection locked="0"/>
    </xf>
    <xf numFmtId="0" fontId="3" fillId="10" borderId="2" xfId="0" applyFont="1" applyFill="1" applyBorder="1" applyAlignment="1" applyProtection="1">
      <alignment horizontal="left" vertical="center"/>
      <protection locked="0"/>
    </xf>
    <xf numFmtId="0" fontId="3" fillId="10" borderId="3" xfId="0" applyFont="1" applyFill="1" applyBorder="1" applyAlignment="1" applyProtection="1">
      <alignment horizontal="left" vertical="center"/>
      <protection locked="0"/>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9" fontId="3" fillId="5" borderId="1" xfId="3" applyNumberFormat="1" applyFont="1" applyFill="1" applyBorder="1" applyAlignment="1">
      <alignment horizontal="center" vertical="center"/>
    </xf>
    <xf numFmtId="0" fontId="3" fillId="5" borderId="4" xfId="0" applyFont="1" applyFill="1" applyBorder="1" applyAlignment="1">
      <alignment vertical="center"/>
    </xf>
    <xf numFmtId="0" fontId="3" fillId="5" borderId="5"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Fill="1" applyBorder="1" applyAlignment="1">
      <alignment horizontal="left" vertical="center" wrapText="1" indent="1"/>
    </xf>
    <xf numFmtId="0" fontId="3" fillId="0" borderId="6"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10" fillId="0" borderId="24" xfId="0" applyFont="1" applyBorder="1" applyAlignment="1">
      <alignment vertical="center" wrapText="1"/>
    </xf>
    <xf numFmtId="0" fontId="10" fillId="0" borderId="0" xfId="0" applyFont="1" applyAlignment="1">
      <alignment vertical="center" wrapText="1"/>
    </xf>
    <xf numFmtId="0" fontId="4" fillId="0" borderId="24" xfId="0" applyFont="1" applyFill="1" applyBorder="1" applyAlignment="1">
      <alignment vertical="center" wrapText="1"/>
    </xf>
    <xf numFmtId="0" fontId="4" fillId="0" borderId="0" xfId="0" applyFont="1" applyFill="1" applyBorder="1" applyAlignment="1">
      <alignment vertical="center" wrapText="1"/>
    </xf>
    <xf numFmtId="0" fontId="7" fillId="13" borderId="2" xfId="0" applyFont="1" applyFill="1" applyBorder="1" applyAlignment="1">
      <alignment horizontal="center" vertical="center"/>
    </xf>
    <xf numFmtId="0" fontId="7" fillId="13" borderId="6" xfId="0" applyFont="1" applyFill="1" applyBorder="1" applyAlignment="1">
      <alignment horizontal="center" vertical="center"/>
    </xf>
    <xf numFmtId="0" fontId="7" fillId="13" borderId="3"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center" vertical="center" wrapText="1"/>
    </xf>
    <xf numFmtId="38" fontId="3" fillId="10" borderId="11" xfId="2" applyFont="1" applyFill="1" applyBorder="1" applyAlignment="1" applyProtection="1">
      <alignment vertical="center"/>
      <protection locked="0"/>
    </xf>
    <xf numFmtId="38" fontId="3" fillId="10" borderId="10" xfId="2" applyFont="1" applyFill="1" applyBorder="1" applyAlignment="1" applyProtection="1">
      <alignment vertical="center"/>
      <protection locked="0"/>
    </xf>
    <xf numFmtId="38" fontId="3" fillId="10" borderId="12" xfId="2" applyFont="1" applyFill="1" applyBorder="1" applyAlignment="1" applyProtection="1">
      <alignment vertical="center"/>
      <protection locked="0"/>
    </xf>
    <xf numFmtId="38" fontId="3" fillId="10" borderId="13" xfId="2" applyFont="1" applyFill="1" applyBorder="1" applyAlignment="1" applyProtection="1">
      <alignment vertical="center"/>
      <protection locked="0"/>
    </xf>
    <xf numFmtId="0" fontId="24" fillId="10" borderId="1" xfId="0" applyFont="1" applyFill="1" applyBorder="1" applyAlignment="1" applyProtection="1">
      <alignment horizontal="center" vertical="center" wrapText="1"/>
      <protection locked="0"/>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vertical="center"/>
    </xf>
    <xf numFmtId="0" fontId="3" fillId="10" borderId="1" xfId="0" applyFont="1" applyFill="1" applyBorder="1" applyAlignment="1" applyProtection="1">
      <alignment horizontal="left" vertical="top" wrapText="1"/>
      <protection locked="0"/>
    </xf>
    <xf numFmtId="38" fontId="3" fillId="10" borderId="2" xfId="2" applyFont="1" applyFill="1" applyBorder="1" applyAlignment="1" applyProtection="1">
      <alignment horizontal="right"/>
      <protection locked="0"/>
    </xf>
    <xf numFmtId="38" fontId="3" fillId="10" borderId="3" xfId="2" applyFont="1" applyFill="1" applyBorder="1" applyAlignment="1" applyProtection="1">
      <alignment horizontal="right"/>
      <protection locked="0"/>
    </xf>
    <xf numFmtId="0" fontId="3" fillId="10" borderId="2" xfId="0" applyFont="1" applyFill="1" applyBorder="1" applyAlignment="1" applyProtection="1">
      <alignment horizontal="right"/>
      <protection locked="0"/>
    </xf>
    <xf numFmtId="0" fontId="3" fillId="10" borderId="3" xfId="0" applyFont="1" applyFill="1" applyBorder="1" applyAlignment="1" applyProtection="1">
      <alignment horizontal="right"/>
      <protection locked="0"/>
    </xf>
    <xf numFmtId="0" fontId="14" fillId="0" borderId="9" xfId="0" applyFont="1" applyBorder="1" applyAlignment="1">
      <alignment horizontal="right"/>
    </xf>
    <xf numFmtId="0" fontId="14" fillId="0" borderId="10" xfId="0" applyFont="1" applyBorder="1" applyAlignment="1">
      <alignment horizontal="right"/>
    </xf>
    <xf numFmtId="0" fontId="12" fillId="0" borderId="0" xfId="0" applyFont="1" applyFill="1" applyBorder="1" applyAlignment="1" applyProtection="1">
      <alignment horizontal="left" wrapText="1" indent="1"/>
      <protection locked="0"/>
    </xf>
    <xf numFmtId="0" fontId="26" fillId="8" borderId="0" xfId="0" applyFont="1" applyFill="1" applyAlignment="1">
      <alignment horizontal="left" vertical="center" wrapText="1"/>
    </xf>
    <xf numFmtId="0" fontId="26" fillId="8" borderId="0" xfId="0" applyFont="1" applyFill="1" applyBorder="1" applyAlignment="1">
      <alignment horizontal="left" vertical="center" wrapText="1"/>
    </xf>
    <xf numFmtId="0" fontId="3" fillId="0" borderId="1" xfId="0" applyFont="1" applyBorder="1" applyAlignment="1">
      <alignment horizontal="center" vertical="center" textRotation="255"/>
    </xf>
    <xf numFmtId="0" fontId="3" fillId="0" borderId="1" xfId="0" applyFont="1" applyBorder="1" applyAlignment="1">
      <alignmen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6" xfId="0" applyFont="1" applyBorder="1" applyAlignment="1">
      <alignment horizontal="center"/>
    </xf>
    <xf numFmtId="0" fontId="3" fillId="0" borderId="2" xfId="0" applyFont="1" applyFill="1" applyBorder="1" applyAlignment="1">
      <alignment vertical="center" shrinkToFit="1"/>
    </xf>
    <xf numFmtId="0" fontId="3" fillId="0" borderId="3" xfId="0" applyFont="1" applyFill="1" applyBorder="1" applyAlignment="1">
      <alignment vertical="center" shrinkToFit="1"/>
    </xf>
    <xf numFmtId="0" fontId="3" fillId="0" borderId="9" xfId="0" applyFont="1" applyBorder="1" applyAlignment="1">
      <alignment horizontal="right" vertical="center"/>
    </xf>
    <xf numFmtId="0" fontId="3" fillId="0" borderId="10" xfId="0" applyFont="1" applyBorder="1" applyAlignment="1">
      <alignment horizontal="right" vertical="center"/>
    </xf>
    <xf numFmtId="38" fontId="3" fillId="5" borderId="2" xfId="0" applyNumberFormat="1" applyFont="1" applyFill="1" applyBorder="1" applyAlignment="1">
      <alignment horizontal="right"/>
    </xf>
    <xf numFmtId="0" fontId="3" fillId="5" borderId="3" xfId="0" applyFont="1" applyFill="1" applyBorder="1" applyAlignment="1">
      <alignment horizontal="right"/>
    </xf>
    <xf numFmtId="0" fontId="3" fillId="0" borderId="4" xfId="0" applyFont="1" applyBorder="1" applyAlignment="1">
      <alignment horizontal="center"/>
    </xf>
    <xf numFmtId="0" fontId="3" fillId="0" borderId="5" xfId="0" applyFont="1" applyBorder="1" applyAlignment="1">
      <alignment horizontal="center"/>
    </xf>
    <xf numFmtId="0" fontId="14" fillId="0" borderId="9" xfId="0" applyFont="1" applyBorder="1" applyAlignment="1">
      <alignment horizontal="right" vertical="center"/>
    </xf>
    <xf numFmtId="0" fontId="14" fillId="0" borderId="10" xfId="0" applyFont="1" applyBorder="1" applyAlignment="1">
      <alignment horizontal="right" vertical="center"/>
    </xf>
    <xf numFmtId="0" fontId="0" fillId="2" borderId="16"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3" fillId="0" borderId="0" xfId="0" applyFont="1" applyAlignment="1">
      <alignment vertical="top" wrapText="1"/>
    </xf>
    <xf numFmtId="0" fontId="4" fillId="0" borderId="0" xfId="0" applyFont="1" applyAlignment="1">
      <alignment horizontal="right" vertical="top"/>
    </xf>
    <xf numFmtId="0" fontId="24" fillId="10" borderId="2" xfId="0" applyFont="1" applyFill="1" applyBorder="1" applyAlignment="1" applyProtection="1">
      <alignment horizontal="center" vertical="center" wrapText="1"/>
      <protection locked="0"/>
    </xf>
    <xf numFmtId="0" fontId="24" fillId="10" borderId="3" xfId="0" applyFont="1" applyFill="1" applyBorder="1" applyAlignment="1" applyProtection="1">
      <alignment horizontal="center" vertical="center" wrapText="1"/>
      <protection locked="0"/>
    </xf>
    <xf numFmtId="0" fontId="3" fillId="0" borderId="2" xfId="0" applyFont="1" applyBorder="1" applyAlignment="1">
      <alignment vertical="center"/>
    </xf>
    <xf numFmtId="0" fontId="3" fillId="0" borderId="6"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38" fontId="14" fillId="5" borderId="1" xfId="2" applyNumberFormat="1" applyFont="1" applyFill="1" applyBorder="1" applyAlignment="1">
      <alignment horizontal="right" vertical="center"/>
    </xf>
    <xf numFmtId="0" fontId="10" fillId="10" borderId="4" xfId="0" applyFont="1" applyFill="1" applyBorder="1" applyAlignment="1" applyProtection="1">
      <alignment vertical="center" wrapText="1"/>
      <protection locked="0"/>
    </xf>
    <xf numFmtId="0" fontId="10" fillId="10" borderId="23" xfId="0" applyFont="1" applyFill="1" applyBorder="1" applyAlignment="1" applyProtection="1">
      <alignment vertical="center" wrapText="1"/>
      <protection locked="0"/>
    </xf>
    <xf numFmtId="0" fontId="10" fillId="10" borderId="5" xfId="0" applyFont="1" applyFill="1" applyBorder="1" applyAlignment="1" applyProtection="1">
      <alignment vertical="center" wrapText="1"/>
      <protection locked="0"/>
    </xf>
    <xf numFmtId="0" fontId="4" fillId="2" borderId="4" xfId="0" applyFont="1" applyFill="1" applyBorder="1" applyAlignment="1" applyProtection="1">
      <alignment vertical="center" wrapText="1"/>
      <protection locked="0"/>
    </xf>
    <xf numFmtId="0" fontId="4" fillId="2" borderId="23" xfId="0" applyFont="1" applyFill="1" applyBorder="1" applyAlignment="1" applyProtection="1">
      <alignment vertical="center" wrapText="1"/>
      <protection locked="0"/>
    </xf>
    <xf numFmtId="0" fontId="4" fillId="2" borderId="5" xfId="0" applyFont="1" applyFill="1" applyBorder="1" applyAlignment="1" applyProtection="1">
      <alignment vertical="center" wrapText="1"/>
      <protection locked="0"/>
    </xf>
    <xf numFmtId="0" fontId="10" fillId="2" borderId="4" xfId="0" applyFont="1" applyFill="1" applyBorder="1" applyAlignment="1" applyProtection="1">
      <alignment horizontal="left" vertical="center" wrapText="1"/>
      <protection locked="0"/>
    </xf>
    <xf numFmtId="0" fontId="10" fillId="2" borderId="23" xfId="0" applyFont="1" applyFill="1" applyBorder="1" applyAlignment="1" applyProtection="1">
      <alignment horizontal="left" vertical="center" wrapText="1"/>
      <protection locked="0"/>
    </xf>
    <xf numFmtId="0" fontId="10" fillId="2" borderId="5" xfId="0" applyFont="1" applyFill="1" applyBorder="1" applyAlignment="1" applyProtection="1">
      <alignment horizontal="left" vertical="center" wrapText="1"/>
      <protection locked="0"/>
    </xf>
    <xf numFmtId="0" fontId="4" fillId="0" borderId="4" xfId="0" applyFont="1" applyBorder="1" applyAlignment="1">
      <alignment vertical="center" wrapText="1"/>
    </xf>
    <xf numFmtId="0" fontId="4" fillId="0" borderId="23" xfId="0" applyFont="1" applyBorder="1" applyAlignment="1">
      <alignment vertical="center" wrapText="1"/>
    </xf>
    <xf numFmtId="0" fontId="4" fillId="0" borderId="5" xfId="0" applyFont="1" applyBorder="1" applyAlignment="1">
      <alignment vertical="center" wrapText="1"/>
    </xf>
    <xf numFmtId="0" fontId="7" fillId="15" borderId="11" xfId="0" applyFont="1" applyFill="1" applyBorder="1" applyAlignment="1">
      <alignment horizontal="center" vertical="top" wrapText="1"/>
    </xf>
    <xf numFmtId="0" fontId="7" fillId="15" borderId="10" xfId="0" applyFont="1" applyFill="1" applyBorder="1" applyAlignment="1">
      <alignment horizontal="center" vertical="top" wrapText="1"/>
    </xf>
    <xf numFmtId="0" fontId="7" fillId="15" borderId="12" xfId="0" applyFont="1" applyFill="1" applyBorder="1" applyAlignment="1">
      <alignment horizontal="center" vertical="top" wrapText="1"/>
    </xf>
    <xf numFmtId="0" fontId="7" fillId="15" borderId="13" xfId="0" applyFont="1" applyFill="1" applyBorder="1" applyAlignment="1">
      <alignment horizontal="center" vertical="top" wrapText="1"/>
    </xf>
    <xf numFmtId="0" fontId="10" fillId="2" borderId="4" xfId="0" applyFont="1" applyFill="1" applyBorder="1" applyAlignment="1" applyProtection="1">
      <alignment vertical="center" wrapText="1"/>
      <protection locked="0"/>
    </xf>
    <xf numFmtId="0" fontId="10" fillId="2" borderId="23" xfId="0" applyFont="1" applyFill="1" applyBorder="1" applyAlignment="1" applyProtection="1">
      <alignment vertical="center" wrapText="1"/>
      <protection locked="0"/>
    </xf>
    <xf numFmtId="0" fontId="10" fillId="2" borderId="5" xfId="0" applyFont="1" applyFill="1" applyBorder="1" applyAlignment="1" applyProtection="1">
      <alignment vertical="center" wrapText="1"/>
      <protection locked="0"/>
    </xf>
    <xf numFmtId="0" fontId="24" fillId="0" borderId="0" xfId="0" applyFont="1" applyFill="1" applyAlignment="1">
      <alignment horizontal="left" indent="1"/>
    </xf>
  </cellXfs>
  <cellStyles count="5">
    <cellStyle name="パーセント" xfId="3" builtinId="5"/>
    <cellStyle name="ハイパーリンク" xfId="4" builtinId="8"/>
    <cellStyle name="桁区切り" xfId="2" builtinId="6"/>
    <cellStyle name="標準" xfId="0" builtinId="0"/>
    <cellStyle name="標準 2" xfId="1"/>
  </cellStyles>
  <dxfs count="916">
    <dxf>
      <fill>
        <patternFill>
          <bgColor rgb="FFFFFF00"/>
        </patternFill>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bgColor rgb="FFFFFF00"/>
        </patternFill>
      </fill>
    </dxf>
    <dxf>
      <fill>
        <patternFill patternType="darkTrellis"/>
      </fill>
    </dxf>
    <dxf>
      <fill>
        <patternFill>
          <bgColor rgb="FFFFFF00"/>
        </patternFill>
      </fill>
    </dxf>
    <dxf>
      <fill>
        <patternFill patternType="darkTrellis"/>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ill>
    </dxf>
    <dxf>
      <fill>
        <patternFill patternType="darkTrellis">
          <fgColor auto="1"/>
        </patternFill>
      </fill>
    </dxf>
    <dxf>
      <fill>
        <patternFill patternType="darkTrellis"/>
      </fill>
    </dxf>
    <dxf>
      <fill>
        <patternFill patternType="darkTrellis">
          <fgColor auto="1"/>
        </patternFill>
      </fill>
    </dxf>
    <dxf>
      <fill>
        <patternFill patternType="darkGray"/>
      </fill>
    </dxf>
    <dxf>
      <fill>
        <patternFill patternType="darkGray"/>
      </fill>
    </dxf>
    <dxf>
      <fill>
        <patternFill patternType="darkGray"/>
      </fill>
    </dxf>
  </dxfs>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2</xdr:col>
      <xdr:colOff>2800</xdr:colOff>
      <xdr:row>44</xdr:row>
      <xdr:rowOff>246528</xdr:rowOff>
    </xdr:from>
    <xdr:to>
      <xdr:col>4</xdr:col>
      <xdr:colOff>228600</xdr:colOff>
      <xdr:row>47</xdr:row>
      <xdr:rowOff>0</xdr:rowOff>
    </xdr:to>
    <xdr:sp macro="" textlink="">
      <xdr:nvSpPr>
        <xdr:cNvPr id="43" name="正方形/長方形 42"/>
        <xdr:cNvSpPr/>
      </xdr:nvSpPr>
      <xdr:spPr>
        <a:xfrm>
          <a:off x="421900" y="10504953"/>
          <a:ext cx="2521325" cy="505947"/>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再生可能エネルギー発電設備を複数導入する場合は、それぞれ設備名を選択してください。</a:t>
          </a:r>
        </a:p>
      </xdr:txBody>
    </xdr:sp>
    <xdr:clientData/>
  </xdr:twoCellAnchor>
  <xdr:twoCellAnchor>
    <xdr:from>
      <xdr:col>9</xdr:col>
      <xdr:colOff>104776</xdr:colOff>
      <xdr:row>189</xdr:row>
      <xdr:rowOff>257175</xdr:rowOff>
    </xdr:from>
    <xdr:to>
      <xdr:col>12</xdr:col>
      <xdr:colOff>1</xdr:colOff>
      <xdr:row>191</xdr:row>
      <xdr:rowOff>228600</xdr:rowOff>
    </xdr:to>
    <xdr:sp macro="" textlink="">
      <xdr:nvSpPr>
        <xdr:cNvPr id="48" name="正方形/長方形 47"/>
        <xdr:cNvSpPr/>
      </xdr:nvSpPr>
      <xdr:spPr>
        <a:xfrm>
          <a:off x="7820026" y="46777275"/>
          <a:ext cx="2724150" cy="657225"/>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設備の経年劣化等による性能低下を考慮し、</a:t>
          </a:r>
          <a:r>
            <a:rPr kumimoji="1" lang="en-US" altLang="ja-JP" sz="1000" b="0">
              <a:solidFill>
                <a:schemeClr val="bg1"/>
              </a:solidFill>
              <a:latin typeface="+mn-lt"/>
              <a:ea typeface="+mn-ea"/>
              <a:cs typeface="+mn-cs"/>
            </a:rPr>
            <a:t/>
          </a:r>
          <a:br>
            <a:rPr kumimoji="1" lang="en-US" altLang="ja-JP" sz="1000" b="0">
              <a:solidFill>
                <a:schemeClr val="bg1"/>
              </a:solidFill>
              <a:latin typeface="+mn-lt"/>
              <a:ea typeface="+mn-ea"/>
              <a:cs typeface="+mn-cs"/>
            </a:rPr>
          </a:br>
          <a:r>
            <a:rPr kumimoji="1" lang="ja-JP" altLang="en-US" sz="1000" b="0">
              <a:solidFill>
                <a:schemeClr val="bg1"/>
              </a:solidFill>
              <a:latin typeface="+mn-lt"/>
              <a:ea typeface="+mn-ea"/>
              <a:cs typeface="+mn-cs"/>
            </a:rPr>
            <a:t>収入見込の低下率を設定する場合は入力してください。</a:t>
          </a:r>
        </a:p>
      </xdr:txBody>
    </xdr:sp>
    <xdr:clientData/>
  </xdr:twoCellAnchor>
  <xdr:twoCellAnchor>
    <xdr:from>
      <xdr:col>4</xdr:col>
      <xdr:colOff>556504</xdr:colOff>
      <xdr:row>44</xdr:row>
      <xdr:rowOff>246528</xdr:rowOff>
    </xdr:from>
    <xdr:to>
      <xdr:col>7</xdr:col>
      <xdr:colOff>781050</xdr:colOff>
      <xdr:row>47</xdr:row>
      <xdr:rowOff>0</xdr:rowOff>
    </xdr:to>
    <xdr:sp macro="" textlink="">
      <xdr:nvSpPr>
        <xdr:cNvPr id="113" name="正方形/長方形 112"/>
        <xdr:cNvSpPr/>
      </xdr:nvSpPr>
      <xdr:spPr>
        <a:xfrm>
          <a:off x="3271129" y="10504953"/>
          <a:ext cx="3243971" cy="505947"/>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太陽光発電の場合、最大出力の合計値とパワーコンディショナーの定格出力合計値の低い方の値を入力してください。</a:t>
          </a:r>
        </a:p>
      </xdr:txBody>
    </xdr:sp>
    <xdr:clientData/>
  </xdr:twoCellAnchor>
  <xdr:twoCellAnchor>
    <xdr:from>
      <xdr:col>3</xdr:col>
      <xdr:colOff>1070741</xdr:colOff>
      <xdr:row>44</xdr:row>
      <xdr:rowOff>0</xdr:rowOff>
    </xdr:from>
    <xdr:to>
      <xdr:col>3</xdr:col>
      <xdr:colOff>1070741</xdr:colOff>
      <xdr:row>45</xdr:row>
      <xdr:rowOff>0</xdr:rowOff>
    </xdr:to>
    <xdr:cxnSp macro="">
      <xdr:nvCxnSpPr>
        <xdr:cNvPr id="5" name="直線矢印コネクタ 4"/>
        <xdr:cNvCxnSpPr/>
      </xdr:nvCxnSpPr>
      <xdr:spPr>
        <a:xfrm flipV="1">
          <a:off x="1517431" y="6233948"/>
          <a:ext cx="0" cy="183931"/>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860535</xdr:colOff>
      <xdr:row>44</xdr:row>
      <xdr:rowOff>0</xdr:rowOff>
    </xdr:from>
    <xdr:to>
      <xdr:col>5</xdr:col>
      <xdr:colOff>860535</xdr:colOff>
      <xdr:row>45</xdr:row>
      <xdr:rowOff>0</xdr:rowOff>
    </xdr:to>
    <xdr:cxnSp macro="">
      <xdr:nvCxnSpPr>
        <xdr:cNvPr id="75" name="直線矢印コネクタ 74"/>
        <xdr:cNvCxnSpPr/>
      </xdr:nvCxnSpPr>
      <xdr:spPr>
        <a:xfrm flipV="1">
          <a:off x="4407776" y="6233948"/>
          <a:ext cx="0" cy="183931"/>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xdr:colOff>
      <xdr:row>99</xdr:row>
      <xdr:rowOff>185531</xdr:rowOff>
    </xdr:from>
    <xdr:to>
      <xdr:col>8</xdr:col>
      <xdr:colOff>942975</xdr:colOff>
      <xdr:row>99</xdr:row>
      <xdr:rowOff>185531</xdr:rowOff>
    </xdr:to>
    <xdr:cxnSp macro="">
      <xdr:nvCxnSpPr>
        <xdr:cNvPr id="117" name="直線矢印コネクタ 116"/>
        <xdr:cNvCxnSpPr/>
      </xdr:nvCxnSpPr>
      <xdr:spPr>
        <a:xfrm flipH="1">
          <a:off x="6724653" y="22035881"/>
          <a:ext cx="942972" cy="0"/>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xdr:col>
      <xdr:colOff>298174</xdr:colOff>
      <xdr:row>98</xdr:row>
      <xdr:rowOff>333515</xdr:rowOff>
    </xdr:from>
    <xdr:ext cx="3483251" cy="463223"/>
    <xdr:sp macro="" textlink="">
      <xdr:nvSpPr>
        <xdr:cNvPr id="55" name="正方形/長方形 54"/>
        <xdr:cNvSpPr/>
      </xdr:nvSpPr>
      <xdr:spPr>
        <a:xfrm>
          <a:off x="7023652" y="24386211"/>
          <a:ext cx="3483251" cy="463223"/>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余剰熱を売熱（相対取引など）する場合は、</a:t>
          </a:r>
          <a:endParaRPr kumimoji="1" lang="en-US" altLang="ja-JP" sz="1000" b="0">
            <a:solidFill>
              <a:schemeClr val="bg1"/>
            </a:solidFill>
            <a:latin typeface="+mn-lt"/>
            <a:ea typeface="+mn-ea"/>
            <a:cs typeface="+mn-cs"/>
          </a:endParaRPr>
        </a:p>
        <a:p>
          <a:pPr marL="0" indent="0" algn="l"/>
          <a:r>
            <a:rPr kumimoji="1" lang="ja-JP" altLang="en-US" sz="1000" b="0">
              <a:solidFill>
                <a:schemeClr val="bg1"/>
              </a:solidFill>
              <a:latin typeface="+mn-lt"/>
              <a:ea typeface="+mn-ea"/>
              <a:cs typeface="+mn-cs"/>
            </a:rPr>
            <a:t>当該入力欄に、余剰売熱量を差し引いた数値を入力してください。</a:t>
          </a:r>
        </a:p>
      </xdr:txBody>
    </xdr:sp>
    <xdr:clientData/>
  </xdr:oneCellAnchor>
  <xdr:twoCellAnchor>
    <xdr:from>
      <xdr:col>7</xdr:col>
      <xdr:colOff>907456</xdr:colOff>
      <xdr:row>114</xdr:row>
      <xdr:rowOff>219074</xdr:rowOff>
    </xdr:from>
    <xdr:to>
      <xdr:col>8</xdr:col>
      <xdr:colOff>331304</xdr:colOff>
      <xdr:row>114</xdr:row>
      <xdr:rowOff>223630</xdr:rowOff>
    </xdr:to>
    <xdr:cxnSp macro="">
      <xdr:nvCxnSpPr>
        <xdr:cNvPr id="120" name="直線矢印コネクタ 119"/>
        <xdr:cNvCxnSpPr/>
      </xdr:nvCxnSpPr>
      <xdr:spPr>
        <a:xfrm flipH="1" flipV="1">
          <a:off x="6639021" y="20544596"/>
          <a:ext cx="417761" cy="4556"/>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852069</xdr:colOff>
      <xdr:row>189</xdr:row>
      <xdr:rowOff>0</xdr:rowOff>
    </xdr:from>
    <xdr:to>
      <xdr:col>8</xdr:col>
      <xdr:colOff>852454</xdr:colOff>
      <xdr:row>190</xdr:row>
      <xdr:rowOff>8853</xdr:rowOff>
    </xdr:to>
    <xdr:cxnSp macro="">
      <xdr:nvCxnSpPr>
        <xdr:cNvPr id="125" name="直線矢印コネクタ 124"/>
        <xdr:cNvCxnSpPr/>
      </xdr:nvCxnSpPr>
      <xdr:spPr>
        <a:xfrm flipV="1">
          <a:off x="7575598" y="36441529"/>
          <a:ext cx="385" cy="300206"/>
        </a:xfrm>
        <a:prstGeom prst="straightConnector1">
          <a:avLst/>
        </a:prstGeom>
        <a:ln w="28575">
          <a:solidFill>
            <a:schemeClr val="bg1">
              <a:lumMod val="50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794460</xdr:colOff>
      <xdr:row>189</xdr:row>
      <xdr:rowOff>0</xdr:rowOff>
    </xdr:from>
    <xdr:to>
      <xdr:col>10</xdr:col>
      <xdr:colOff>794845</xdr:colOff>
      <xdr:row>190</xdr:row>
      <xdr:rowOff>8853</xdr:rowOff>
    </xdr:to>
    <xdr:cxnSp macro="">
      <xdr:nvCxnSpPr>
        <xdr:cNvPr id="126" name="直線矢印コネクタ 125"/>
        <xdr:cNvCxnSpPr/>
      </xdr:nvCxnSpPr>
      <xdr:spPr>
        <a:xfrm flipV="1">
          <a:off x="9574025" y="38091717"/>
          <a:ext cx="385" cy="307027"/>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981808</xdr:colOff>
      <xdr:row>206</xdr:row>
      <xdr:rowOff>278423</xdr:rowOff>
    </xdr:from>
    <xdr:to>
      <xdr:col>9</xdr:col>
      <xdr:colOff>183173</xdr:colOff>
      <xdr:row>206</xdr:row>
      <xdr:rowOff>278423</xdr:rowOff>
    </xdr:to>
    <xdr:cxnSp macro="">
      <xdr:nvCxnSpPr>
        <xdr:cNvPr id="127" name="直線矢印コネクタ 126"/>
        <xdr:cNvCxnSpPr/>
      </xdr:nvCxnSpPr>
      <xdr:spPr>
        <a:xfrm flipH="1">
          <a:off x="7722577" y="38971904"/>
          <a:ext cx="190500" cy="0"/>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981808</xdr:colOff>
      <xdr:row>209</xdr:row>
      <xdr:rowOff>433761</xdr:rowOff>
    </xdr:from>
    <xdr:to>
      <xdr:col>9</xdr:col>
      <xdr:colOff>183173</xdr:colOff>
      <xdr:row>209</xdr:row>
      <xdr:rowOff>433761</xdr:rowOff>
    </xdr:to>
    <xdr:cxnSp macro="">
      <xdr:nvCxnSpPr>
        <xdr:cNvPr id="129" name="直線矢印コネクタ 128"/>
        <xdr:cNvCxnSpPr/>
      </xdr:nvCxnSpPr>
      <xdr:spPr>
        <a:xfrm flipH="1">
          <a:off x="7706458" y="44515461"/>
          <a:ext cx="191965" cy="0"/>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xdr:colOff>
      <xdr:row>210</xdr:row>
      <xdr:rowOff>337039</xdr:rowOff>
    </xdr:from>
    <xdr:to>
      <xdr:col>9</xdr:col>
      <xdr:colOff>190500</xdr:colOff>
      <xdr:row>210</xdr:row>
      <xdr:rowOff>337039</xdr:rowOff>
    </xdr:to>
    <xdr:cxnSp macro="">
      <xdr:nvCxnSpPr>
        <xdr:cNvPr id="130" name="直線矢印コネクタ 129"/>
        <xdr:cNvCxnSpPr/>
      </xdr:nvCxnSpPr>
      <xdr:spPr>
        <a:xfrm flipH="1">
          <a:off x="7729907" y="41316520"/>
          <a:ext cx="190497" cy="0"/>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xdr:colOff>
      <xdr:row>211</xdr:row>
      <xdr:rowOff>571500</xdr:rowOff>
    </xdr:from>
    <xdr:to>
      <xdr:col>9</xdr:col>
      <xdr:colOff>257175</xdr:colOff>
      <xdr:row>211</xdr:row>
      <xdr:rowOff>571500</xdr:rowOff>
    </xdr:to>
    <xdr:cxnSp macro="">
      <xdr:nvCxnSpPr>
        <xdr:cNvPr id="131" name="直線矢印コネクタ 130"/>
        <xdr:cNvCxnSpPr/>
      </xdr:nvCxnSpPr>
      <xdr:spPr>
        <a:xfrm flipH="1">
          <a:off x="7715251" y="46177200"/>
          <a:ext cx="257174" cy="0"/>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945173</xdr:colOff>
      <xdr:row>52</xdr:row>
      <xdr:rowOff>209551</xdr:rowOff>
    </xdr:from>
    <xdr:to>
      <xdr:col>10</xdr:col>
      <xdr:colOff>269986</xdr:colOff>
      <xdr:row>52</xdr:row>
      <xdr:rowOff>212481</xdr:rowOff>
    </xdr:to>
    <xdr:cxnSp macro="">
      <xdr:nvCxnSpPr>
        <xdr:cNvPr id="50" name="直線矢印コネクタ 49"/>
        <xdr:cNvCxnSpPr/>
      </xdr:nvCxnSpPr>
      <xdr:spPr>
        <a:xfrm flipH="1">
          <a:off x="8675077" y="9126416"/>
          <a:ext cx="379890" cy="2930"/>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960910</xdr:colOff>
      <xdr:row>77</xdr:row>
      <xdr:rowOff>202223</xdr:rowOff>
    </xdr:from>
    <xdr:to>
      <xdr:col>10</xdr:col>
      <xdr:colOff>285723</xdr:colOff>
      <xdr:row>77</xdr:row>
      <xdr:rowOff>205153</xdr:rowOff>
    </xdr:to>
    <xdr:cxnSp macro="">
      <xdr:nvCxnSpPr>
        <xdr:cNvPr id="51" name="直線矢印コネクタ 50"/>
        <xdr:cNvCxnSpPr/>
      </xdr:nvCxnSpPr>
      <xdr:spPr>
        <a:xfrm flipH="1">
          <a:off x="8676160" y="14203973"/>
          <a:ext cx="382088" cy="2930"/>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907456</xdr:colOff>
      <xdr:row>110</xdr:row>
      <xdr:rowOff>301900</xdr:rowOff>
    </xdr:from>
    <xdr:to>
      <xdr:col>8</xdr:col>
      <xdr:colOff>331304</xdr:colOff>
      <xdr:row>110</xdr:row>
      <xdr:rowOff>306456</xdr:rowOff>
    </xdr:to>
    <xdr:cxnSp macro="">
      <xdr:nvCxnSpPr>
        <xdr:cNvPr id="56" name="直線矢印コネクタ 55"/>
        <xdr:cNvCxnSpPr/>
      </xdr:nvCxnSpPr>
      <xdr:spPr>
        <a:xfrm flipH="1" flipV="1">
          <a:off x="6639021" y="19683204"/>
          <a:ext cx="417761" cy="4556"/>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219075</xdr:colOff>
      <xdr:row>110</xdr:row>
      <xdr:rowOff>238125</xdr:rowOff>
    </xdr:from>
    <xdr:to>
      <xdr:col>10</xdr:col>
      <xdr:colOff>952499</xdr:colOff>
      <xdr:row>114</xdr:row>
      <xdr:rowOff>285750</xdr:rowOff>
    </xdr:to>
    <xdr:sp macro="" textlink="">
      <xdr:nvSpPr>
        <xdr:cNvPr id="119" name="正方形/長方形 118"/>
        <xdr:cNvSpPr/>
      </xdr:nvSpPr>
      <xdr:spPr>
        <a:xfrm>
          <a:off x="6943725" y="21069300"/>
          <a:ext cx="2781299" cy="1152525"/>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国税庁のホームページを参照し、”設備”の減価償却資産の耐用年数を入力してください。</a:t>
          </a:r>
        </a:p>
      </xdr:txBody>
    </xdr:sp>
    <xdr:clientData/>
  </xdr:twoCellAnchor>
  <xdr:oneCellAnchor>
    <xdr:from>
      <xdr:col>10</xdr:col>
      <xdr:colOff>102194</xdr:colOff>
      <xdr:row>51</xdr:row>
      <xdr:rowOff>78441</xdr:rowOff>
    </xdr:from>
    <xdr:ext cx="1668335" cy="1988484"/>
    <xdr:sp macro="" textlink="">
      <xdr:nvSpPr>
        <xdr:cNvPr id="60" name="正方形/長方形 59"/>
        <xdr:cNvSpPr/>
      </xdr:nvSpPr>
      <xdr:spPr>
        <a:xfrm>
          <a:off x="8874719" y="12041841"/>
          <a:ext cx="1668335" cy="1988484"/>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0">
              <a:solidFill>
                <a:schemeClr val="bg1"/>
              </a:solidFill>
            </a:rPr>
            <a:t>蓄エネルギー設備のうち、蓄電池を導入し左記を見込む場合は入力してください。なお、「様式第１　別紙７　</a:t>
          </a:r>
          <a:r>
            <a:rPr kumimoji="1" lang="en-US" altLang="ja-JP" sz="1000" b="0">
              <a:solidFill>
                <a:schemeClr val="bg1"/>
              </a:solidFill>
            </a:rPr>
            <a:t>CO2</a:t>
          </a:r>
          <a:r>
            <a:rPr kumimoji="1" lang="ja-JP" altLang="en-US" sz="1000" b="0">
              <a:solidFill>
                <a:schemeClr val="bg1"/>
              </a:solidFill>
            </a:rPr>
            <a:t>削減効果の算定方法及び計測方法概要」のうち</a:t>
          </a:r>
          <a:r>
            <a:rPr kumimoji="1" lang="en-US" altLang="ja-JP" sz="1000" b="0">
              <a:solidFill>
                <a:schemeClr val="bg1"/>
              </a:solidFill>
            </a:rPr>
            <a:t>【</a:t>
          </a:r>
          <a:r>
            <a:rPr kumimoji="1" lang="ja-JP" altLang="en-US" sz="1000" b="0">
              <a:solidFill>
                <a:schemeClr val="bg1"/>
              </a:solidFill>
            </a:rPr>
            <a:t>蓄エネ設備等導入用</a:t>
          </a:r>
          <a:r>
            <a:rPr kumimoji="1" lang="en-US" altLang="ja-JP" sz="1000" b="0">
              <a:solidFill>
                <a:schemeClr val="bg1"/>
              </a:solidFill>
            </a:rPr>
            <a:t>】</a:t>
          </a:r>
          <a:r>
            <a:rPr kumimoji="1" lang="ja-JP" altLang="en-US" sz="1000" b="0">
              <a:solidFill>
                <a:schemeClr val="bg1"/>
              </a:solidFill>
            </a:rPr>
            <a:t>を記入した場合は、当該様式の（</a:t>
          </a:r>
          <a:r>
            <a:rPr kumimoji="1" lang="en-US" altLang="ja-JP" sz="1000" b="0">
              <a:solidFill>
                <a:schemeClr val="bg1"/>
              </a:solidFill>
            </a:rPr>
            <a:t>c</a:t>
          </a:r>
          <a:r>
            <a:rPr kumimoji="1" lang="ja-JP" altLang="en-US" sz="1000" b="0">
              <a:solidFill>
                <a:schemeClr val="bg1"/>
              </a:solidFill>
            </a:rPr>
            <a:t>）に記載内容を転記してください。</a:t>
          </a:r>
        </a:p>
      </xdr:txBody>
    </xdr:sp>
    <xdr:clientData/>
  </xdr:oneCellAnchor>
  <xdr:oneCellAnchor>
    <xdr:from>
      <xdr:col>10</xdr:col>
      <xdr:colOff>123265</xdr:colOff>
      <xdr:row>76</xdr:row>
      <xdr:rowOff>95250</xdr:rowOff>
    </xdr:from>
    <xdr:ext cx="1647265" cy="2033868"/>
    <xdr:sp macro="" textlink="">
      <xdr:nvSpPr>
        <xdr:cNvPr id="61" name="正方形/長方形 60"/>
        <xdr:cNvSpPr/>
      </xdr:nvSpPr>
      <xdr:spPr>
        <a:xfrm>
          <a:off x="8886265" y="18013456"/>
          <a:ext cx="1647265" cy="2033868"/>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b="0">
              <a:solidFill>
                <a:schemeClr val="bg1"/>
              </a:solidFill>
            </a:rPr>
            <a:t>蓄エネルギー設備のうち、貯湯槽・蓄熱槽等を導入し左記を見込む場合は入力してください。なお、「様式第１　別紙７　</a:t>
          </a:r>
          <a:r>
            <a:rPr kumimoji="1" lang="en-US" altLang="ja-JP" sz="1000" b="0">
              <a:solidFill>
                <a:schemeClr val="bg1"/>
              </a:solidFill>
            </a:rPr>
            <a:t>CO2</a:t>
          </a:r>
          <a:r>
            <a:rPr kumimoji="1" lang="ja-JP" altLang="en-US" sz="1000" b="0">
              <a:solidFill>
                <a:schemeClr val="bg1"/>
              </a:solidFill>
            </a:rPr>
            <a:t>削減効果の算定方法及び計測方法概要」のうち</a:t>
          </a:r>
          <a:r>
            <a:rPr kumimoji="1" lang="en-US" altLang="ja-JP" sz="1000" b="0">
              <a:solidFill>
                <a:schemeClr val="bg1"/>
              </a:solidFill>
            </a:rPr>
            <a:t>【</a:t>
          </a:r>
          <a:r>
            <a:rPr kumimoji="1" lang="ja-JP" altLang="en-US" sz="1000" b="0">
              <a:solidFill>
                <a:schemeClr val="bg1"/>
              </a:solidFill>
            </a:rPr>
            <a:t>蓄エネ設備等導入用</a:t>
          </a:r>
          <a:r>
            <a:rPr kumimoji="1" lang="en-US" altLang="ja-JP" sz="1000" b="0">
              <a:solidFill>
                <a:schemeClr val="bg1"/>
              </a:solidFill>
            </a:rPr>
            <a:t>】</a:t>
          </a:r>
          <a:r>
            <a:rPr kumimoji="1" lang="ja-JP" altLang="en-US" sz="1000" b="0">
              <a:solidFill>
                <a:schemeClr val="bg1"/>
              </a:solidFill>
            </a:rPr>
            <a:t>を記入した場合は、当該様式の（</a:t>
          </a:r>
          <a:r>
            <a:rPr kumimoji="1" lang="en-US" altLang="ja-JP" sz="1000" b="0">
              <a:solidFill>
                <a:schemeClr val="bg1"/>
              </a:solidFill>
            </a:rPr>
            <a:t>c</a:t>
          </a:r>
          <a:r>
            <a:rPr kumimoji="1" lang="ja-JP" altLang="en-US" sz="1000" b="0">
              <a:solidFill>
                <a:schemeClr val="bg1"/>
              </a:solidFill>
            </a:rPr>
            <a:t>）に記載内容を転記してください。</a:t>
          </a:r>
        </a:p>
      </xdr:txBody>
    </xdr:sp>
    <xdr:clientData/>
  </xdr:oneCellAnchor>
  <xdr:twoCellAnchor>
    <xdr:from>
      <xdr:col>7</xdr:col>
      <xdr:colOff>8284</xdr:colOff>
      <xdr:row>196</xdr:row>
      <xdr:rowOff>107674</xdr:rowOff>
    </xdr:from>
    <xdr:to>
      <xdr:col>7</xdr:col>
      <xdr:colOff>271398</xdr:colOff>
      <xdr:row>196</xdr:row>
      <xdr:rowOff>108000</xdr:rowOff>
    </xdr:to>
    <xdr:cxnSp macro="">
      <xdr:nvCxnSpPr>
        <xdr:cNvPr id="68" name="直線矢印コネクタ 67"/>
        <xdr:cNvCxnSpPr>
          <a:stCxn id="67" idx="1"/>
        </xdr:cNvCxnSpPr>
      </xdr:nvCxnSpPr>
      <xdr:spPr>
        <a:xfrm flipH="1" flipV="1">
          <a:off x="5739849" y="24259761"/>
          <a:ext cx="263114" cy="326"/>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647701</xdr:colOff>
      <xdr:row>197</xdr:row>
      <xdr:rowOff>152401</xdr:rowOff>
    </xdr:from>
    <xdr:to>
      <xdr:col>7</xdr:col>
      <xdr:colOff>271398</xdr:colOff>
      <xdr:row>197</xdr:row>
      <xdr:rowOff>166687</xdr:rowOff>
    </xdr:to>
    <xdr:cxnSp macro="">
      <xdr:nvCxnSpPr>
        <xdr:cNvPr id="69" name="直線矢印コネクタ 68"/>
        <xdr:cNvCxnSpPr>
          <a:stCxn id="72" idx="1"/>
        </xdr:cNvCxnSpPr>
      </xdr:nvCxnSpPr>
      <xdr:spPr>
        <a:xfrm flipH="1" flipV="1">
          <a:off x="5724526" y="48758476"/>
          <a:ext cx="280922" cy="14286"/>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198</xdr:row>
      <xdr:rowOff>214312</xdr:rowOff>
    </xdr:from>
    <xdr:to>
      <xdr:col>7</xdr:col>
      <xdr:colOff>271398</xdr:colOff>
      <xdr:row>198</xdr:row>
      <xdr:rowOff>219075</xdr:rowOff>
    </xdr:to>
    <xdr:cxnSp macro="">
      <xdr:nvCxnSpPr>
        <xdr:cNvPr id="70" name="直線矢印コネクタ 69"/>
        <xdr:cNvCxnSpPr>
          <a:stCxn id="73" idx="1"/>
        </xdr:cNvCxnSpPr>
      </xdr:nvCxnSpPr>
      <xdr:spPr>
        <a:xfrm flipH="1">
          <a:off x="5743575" y="49201387"/>
          <a:ext cx="261873" cy="4763"/>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271398</xdr:colOff>
      <xdr:row>196</xdr:row>
      <xdr:rowOff>0</xdr:rowOff>
    </xdr:from>
    <xdr:ext cx="4466253" cy="216000"/>
    <xdr:sp macro="" textlink="">
      <xdr:nvSpPr>
        <xdr:cNvPr id="67" name="正方形/長方形 66"/>
        <xdr:cNvSpPr/>
      </xdr:nvSpPr>
      <xdr:spPr>
        <a:xfrm>
          <a:off x="6002963" y="24152087"/>
          <a:ext cx="4466253" cy="216000"/>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「別紙４ 経費内訳当該事業用」に記載の「総事業費」を転記してください。</a:t>
          </a:r>
        </a:p>
      </xdr:txBody>
    </xdr:sp>
    <xdr:clientData/>
  </xdr:oneCellAnchor>
  <xdr:oneCellAnchor>
    <xdr:from>
      <xdr:col>7</xdr:col>
      <xdr:colOff>271398</xdr:colOff>
      <xdr:row>196</xdr:row>
      <xdr:rowOff>323849</xdr:rowOff>
    </xdr:from>
    <xdr:ext cx="4466253" cy="447675"/>
    <xdr:sp macro="" textlink="">
      <xdr:nvSpPr>
        <xdr:cNvPr id="72" name="正方形/長方形 71"/>
        <xdr:cNvSpPr/>
      </xdr:nvSpPr>
      <xdr:spPr>
        <a:xfrm>
          <a:off x="6005448" y="48548924"/>
          <a:ext cx="4466253" cy="447675"/>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「別紙４ 経費内訳当該事業用」に記載の「補助対象経費支出予定額」を転記してください。</a:t>
          </a:r>
        </a:p>
      </xdr:txBody>
    </xdr:sp>
    <xdr:clientData/>
  </xdr:oneCellAnchor>
  <xdr:oneCellAnchor>
    <xdr:from>
      <xdr:col>7</xdr:col>
      <xdr:colOff>271398</xdr:colOff>
      <xdr:row>198</xdr:row>
      <xdr:rowOff>76199</xdr:rowOff>
    </xdr:from>
    <xdr:ext cx="4466253" cy="276225"/>
    <xdr:sp macro="" textlink="">
      <xdr:nvSpPr>
        <xdr:cNvPr id="73" name="正方形/長方形 72"/>
        <xdr:cNvSpPr/>
      </xdr:nvSpPr>
      <xdr:spPr>
        <a:xfrm>
          <a:off x="6005448" y="49063274"/>
          <a:ext cx="4466253" cy="276225"/>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「別紙４ 経費内訳当該事業用」に記載の「補助金所要額」を転記してください。</a:t>
          </a:r>
        </a:p>
      </xdr:txBody>
    </xdr:sp>
    <xdr:clientData/>
  </xdr:oneCellAnchor>
  <xdr:twoCellAnchor>
    <xdr:from>
      <xdr:col>6</xdr:col>
      <xdr:colOff>381186</xdr:colOff>
      <xdr:row>182</xdr:row>
      <xdr:rowOff>140804</xdr:rowOff>
    </xdr:from>
    <xdr:to>
      <xdr:col>6</xdr:col>
      <xdr:colOff>381186</xdr:colOff>
      <xdr:row>184</xdr:row>
      <xdr:rowOff>6569</xdr:rowOff>
    </xdr:to>
    <xdr:cxnSp macro="">
      <xdr:nvCxnSpPr>
        <xdr:cNvPr id="76" name="直線矢印コネクタ 75"/>
        <xdr:cNvCxnSpPr/>
      </xdr:nvCxnSpPr>
      <xdr:spPr>
        <a:xfrm flipV="1">
          <a:off x="5465565" y="35363597"/>
          <a:ext cx="0" cy="233627"/>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216963</xdr:colOff>
      <xdr:row>182</xdr:row>
      <xdr:rowOff>140804</xdr:rowOff>
    </xdr:from>
    <xdr:to>
      <xdr:col>9</xdr:col>
      <xdr:colOff>216963</xdr:colOff>
      <xdr:row>183</xdr:row>
      <xdr:rowOff>177362</xdr:rowOff>
    </xdr:to>
    <xdr:cxnSp macro="">
      <xdr:nvCxnSpPr>
        <xdr:cNvPr id="77" name="直線矢印コネクタ 76"/>
        <xdr:cNvCxnSpPr/>
      </xdr:nvCxnSpPr>
      <xdr:spPr>
        <a:xfrm flipV="1">
          <a:off x="7942066" y="35363597"/>
          <a:ext cx="0" cy="220489"/>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157368</xdr:colOff>
      <xdr:row>175</xdr:row>
      <xdr:rowOff>200025</xdr:rowOff>
    </xdr:from>
    <xdr:to>
      <xdr:col>9</xdr:col>
      <xdr:colOff>161924</xdr:colOff>
      <xdr:row>177</xdr:row>
      <xdr:rowOff>0</xdr:rowOff>
    </xdr:to>
    <xdr:sp macro="" textlink="">
      <xdr:nvSpPr>
        <xdr:cNvPr id="80" name="正方形/長方形 79"/>
        <xdr:cNvSpPr/>
      </xdr:nvSpPr>
      <xdr:spPr>
        <a:xfrm>
          <a:off x="5234193" y="42910125"/>
          <a:ext cx="2642981" cy="457200"/>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無償で提供する場合は、エネルギー販売単価は０と入力してください。</a:t>
          </a:r>
        </a:p>
      </xdr:txBody>
    </xdr:sp>
    <xdr:clientData/>
  </xdr:twoCellAnchor>
  <xdr:twoCellAnchor>
    <xdr:from>
      <xdr:col>8</xdr:col>
      <xdr:colOff>0</xdr:colOff>
      <xdr:row>175</xdr:row>
      <xdr:rowOff>0</xdr:rowOff>
    </xdr:from>
    <xdr:to>
      <xdr:col>8</xdr:col>
      <xdr:colOff>0</xdr:colOff>
      <xdr:row>176</xdr:row>
      <xdr:rowOff>0</xdr:rowOff>
    </xdr:to>
    <xdr:cxnSp macro="">
      <xdr:nvCxnSpPr>
        <xdr:cNvPr id="81" name="直線矢印コネクタ 80"/>
        <xdr:cNvCxnSpPr/>
      </xdr:nvCxnSpPr>
      <xdr:spPr>
        <a:xfrm flipV="1">
          <a:off x="6733190" y="33757914"/>
          <a:ext cx="0" cy="183931"/>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140805</xdr:colOff>
      <xdr:row>190</xdr:row>
      <xdr:rowOff>0</xdr:rowOff>
    </xdr:from>
    <xdr:to>
      <xdr:col>9</xdr:col>
      <xdr:colOff>0</xdr:colOff>
      <xdr:row>191</xdr:row>
      <xdr:rowOff>173934</xdr:rowOff>
    </xdr:to>
    <xdr:sp macro="" textlink="">
      <xdr:nvSpPr>
        <xdr:cNvPr id="83" name="正方形/長方形 82"/>
        <xdr:cNvSpPr/>
      </xdr:nvSpPr>
      <xdr:spPr>
        <a:xfrm>
          <a:off x="5218044" y="37081239"/>
          <a:ext cx="2501347" cy="356152"/>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900" b="0">
              <a:solidFill>
                <a:schemeClr val="bg1"/>
              </a:solidFill>
              <a:latin typeface="+mn-lt"/>
              <a:ea typeface="+mn-ea"/>
              <a:cs typeface="+mn-cs"/>
            </a:rPr>
            <a:t>事業性評価シートでは、補助事業で導入する設備の耐用年数のうち、最も長い期間を採用しています。</a:t>
          </a:r>
        </a:p>
      </xdr:txBody>
    </xdr:sp>
    <xdr:clientData/>
  </xdr:twoCellAnchor>
  <xdr:twoCellAnchor>
    <xdr:from>
      <xdr:col>8</xdr:col>
      <xdr:colOff>981808</xdr:colOff>
      <xdr:row>207</xdr:row>
      <xdr:rowOff>431052</xdr:rowOff>
    </xdr:from>
    <xdr:to>
      <xdr:col>9</xdr:col>
      <xdr:colOff>183173</xdr:colOff>
      <xdr:row>207</xdr:row>
      <xdr:rowOff>431052</xdr:rowOff>
    </xdr:to>
    <xdr:cxnSp macro="">
      <xdr:nvCxnSpPr>
        <xdr:cNvPr id="85" name="直線矢印コネクタ 84"/>
        <xdr:cNvCxnSpPr/>
      </xdr:nvCxnSpPr>
      <xdr:spPr>
        <a:xfrm flipH="1">
          <a:off x="7706458" y="43264977"/>
          <a:ext cx="191965" cy="0"/>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981808</xdr:colOff>
      <xdr:row>208</xdr:row>
      <xdr:rowOff>400234</xdr:rowOff>
    </xdr:from>
    <xdr:to>
      <xdr:col>9</xdr:col>
      <xdr:colOff>183173</xdr:colOff>
      <xdr:row>208</xdr:row>
      <xdr:rowOff>400234</xdr:rowOff>
    </xdr:to>
    <xdr:cxnSp macro="">
      <xdr:nvCxnSpPr>
        <xdr:cNvPr id="86" name="直線矢印コネクタ 85"/>
        <xdr:cNvCxnSpPr/>
      </xdr:nvCxnSpPr>
      <xdr:spPr>
        <a:xfrm flipH="1">
          <a:off x="7722577" y="40236715"/>
          <a:ext cx="190500" cy="0"/>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91966</xdr:colOff>
      <xdr:row>183</xdr:row>
      <xdr:rowOff>173934</xdr:rowOff>
    </xdr:from>
    <xdr:to>
      <xdr:col>9</xdr:col>
      <xdr:colOff>315312</xdr:colOff>
      <xdr:row>185</xdr:row>
      <xdr:rowOff>0</xdr:rowOff>
    </xdr:to>
    <xdr:sp macro="" textlink="">
      <xdr:nvSpPr>
        <xdr:cNvPr id="74" name="正方形/長方形 73"/>
        <xdr:cNvSpPr/>
      </xdr:nvSpPr>
      <xdr:spPr>
        <a:xfrm>
          <a:off x="5176345" y="35580658"/>
          <a:ext cx="2864070" cy="193928"/>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★には、販売する収入項目と関連性の高い活動量単位を入力してください。</a:t>
          </a:r>
        </a:p>
      </xdr:txBody>
    </xdr:sp>
    <xdr:clientData/>
  </xdr:twoCellAnchor>
  <xdr:twoCellAnchor editAs="oneCell">
    <xdr:from>
      <xdr:col>9</xdr:col>
      <xdr:colOff>152401</xdr:colOff>
      <xdr:row>210</xdr:row>
      <xdr:rowOff>114000</xdr:rowOff>
    </xdr:from>
    <xdr:to>
      <xdr:col>12</xdr:col>
      <xdr:colOff>1</xdr:colOff>
      <xdr:row>211</xdr:row>
      <xdr:rowOff>0</xdr:rowOff>
    </xdr:to>
    <xdr:sp macro="" textlink="">
      <xdr:nvSpPr>
        <xdr:cNvPr id="27" name="正方形/長方形 26"/>
        <xdr:cNvSpPr/>
      </xdr:nvSpPr>
      <xdr:spPr>
        <a:xfrm>
          <a:off x="7862048" y="54070324"/>
          <a:ext cx="2671482" cy="648000"/>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900" b="0">
              <a:solidFill>
                <a:schemeClr val="bg1"/>
              </a:solidFill>
              <a:latin typeface="+mn-lt"/>
              <a:ea typeface="+mn-ea"/>
              <a:cs typeface="+mn-cs"/>
            </a:rPr>
            <a:t>事業終了時の想定撤去費用を入力してください。地中熱利用設備のように事業終了後は設備を埋殺しするなど、撤去費が不要な場合は、その理由を記入してください。</a:t>
          </a:r>
        </a:p>
      </xdr:txBody>
    </xdr:sp>
    <xdr:clientData/>
  </xdr:twoCellAnchor>
  <xdr:twoCellAnchor editAs="oneCell">
    <xdr:from>
      <xdr:col>9</xdr:col>
      <xdr:colOff>152401</xdr:colOff>
      <xdr:row>209</xdr:row>
      <xdr:rowOff>45943</xdr:rowOff>
    </xdr:from>
    <xdr:to>
      <xdr:col>12</xdr:col>
      <xdr:colOff>1</xdr:colOff>
      <xdr:row>210</xdr:row>
      <xdr:rowOff>78441</xdr:rowOff>
    </xdr:to>
    <xdr:sp macro="" textlink="">
      <xdr:nvSpPr>
        <xdr:cNvPr id="59" name="正方形/長方形 58"/>
        <xdr:cNvSpPr/>
      </xdr:nvSpPr>
      <xdr:spPr>
        <a:xfrm>
          <a:off x="7862048" y="53206649"/>
          <a:ext cx="2671482" cy="794498"/>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900" b="0">
              <a:solidFill>
                <a:schemeClr val="bg1"/>
              </a:solidFill>
              <a:latin typeface="+mn-lt"/>
              <a:ea typeface="+mn-ea"/>
              <a:cs typeface="+mn-cs"/>
            </a:rPr>
            <a:t>設備運用に必要な燃料調達費用を入力してください。バイオマス発電、熱利用設備では、燃料を外部から購入する費用、原料（材）を購入し燃料加工する費用が挙げられます。</a:t>
          </a:r>
        </a:p>
      </xdr:txBody>
    </xdr:sp>
    <xdr:clientData/>
  </xdr:twoCellAnchor>
  <xdr:twoCellAnchor editAs="oneCell">
    <xdr:from>
      <xdr:col>9</xdr:col>
      <xdr:colOff>152401</xdr:colOff>
      <xdr:row>208</xdr:row>
      <xdr:rowOff>114000</xdr:rowOff>
    </xdr:from>
    <xdr:to>
      <xdr:col>12</xdr:col>
      <xdr:colOff>1</xdr:colOff>
      <xdr:row>209</xdr:row>
      <xdr:rowOff>0</xdr:rowOff>
    </xdr:to>
    <xdr:sp macro="" textlink="">
      <xdr:nvSpPr>
        <xdr:cNvPr id="84" name="正方形/長方形 83"/>
        <xdr:cNvSpPr/>
      </xdr:nvSpPr>
      <xdr:spPr>
        <a:xfrm>
          <a:off x="7862048" y="52546324"/>
          <a:ext cx="2671482" cy="648000"/>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900" b="0">
              <a:solidFill>
                <a:schemeClr val="bg1"/>
              </a:solidFill>
              <a:latin typeface="+mn-lt"/>
              <a:ea typeface="+mn-ea"/>
              <a:cs typeface="+mn-cs"/>
            </a:rPr>
            <a:t>設備運用に必要な水道費を入力してください。再生可能エネルギー設備における</a:t>
          </a:r>
          <a:r>
            <a:rPr kumimoji="1" lang="ja-JP" altLang="en-US" sz="900" b="1" u="sng">
              <a:solidFill>
                <a:schemeClr val="bg1"/>
              </a:solidFill>
              <a:latin typeface="+mn-lt"/>
              <a:ea typeface="+mn-ea"/>
              <a:cs typeface="+mn-cs"/>
            </a:rPr>
            <a:t>冷却のために水を購入して調達</a:t>
          </a:r>
          <a:r>
            <a:rPr kumimoji="1" lang="ja-JP" altLang="en-US" sz="900" b="0">
              <a:solidFill>
                <a:schemeClr val="bg1"/>
              </a:solidFill>
              <a:latin typeface="+mn-lt"/>
              <a:ea typeface="+mn-ea"/>
              <a:cs typeface="+mn-cs"/>
            </a:rPr>
            <a:t>している場合などが挙げられます。</a:t>
          </a:r>
          <a:endParaRPr kumimoji="1" lang="en-US" altLang="ja-JP" sz="900" b="0">
            <a:solidFill>
              <a:schemeClr val="bg1"/>
            </a:solidFill>
            <a:latin typeface="+mn-lt"/>
            <a:ea typeface="+mn-ea"/>
            <a:cs typeface="+mn-cs"/>
          </a:endParaRPr>
        </a:p>
      </xdr:txBody>
    </xdr:sp>
    <xdr:clientData/>
  </xdr:twoCellAnchor>
  <xdr:twoCellAnchor editAs="oneCell">
    <xdr:from>
      <xdr:col>9</xdr:col>
      <xdr:colOff>152401</xdr:colOff>
      <xdr:row>207</xdr:row>
      <xdr:rowOff>114000</xdr:rowOff>
    </xdr:from>
    <xdr:to>
      <xdr:col>12</xdr:col>
      <xdr:colOff>1</xdr:colOff>
      <xdr:row>208</xdr:row>
      <xdr:rowOff>0</xdr:rowOff>
    </xdr:to>
    <xdr:sp macro="" textlink="">
      <xdr:nvSpPr>
        <xdr:cNvPr id="49" name="正方形/長方形 48"/>
        <xdr:cNvSpPr/>
      </xdr:nvSpPr>
      <xdr:spPr>
        <a:xfrm>
          <a:off x="7862048" y="51784324"/>
          <a:ext cx="2671482" cy="648000"/>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900" b="0">
              <a:solidFill>
                <a:schemeClr val="bg1"/>
              </a:solidFill>
              <a:latin typeface="+mn-lt"/>
              <a:ea typeface="+mn-ea"/>
              <a:cs typeface="+mn-cs"/>
            </a:rPr>
            <a:t>設備運用に必要な光熱費を入力してください。例えば、地中熱利用設備では</a:t>
          </a:r>
          <a:r>
            <a:rPr kumimoji="1" lang="ja-JP" altLang="en-US" sz="900" b="1" u="sng">
              <a:solidFill>
                <a:schemeClr val="bg1"/>
              </a:solidFill>
              <a:latin typeface="+mn-lt"/>
              <a:ea typeface="+mn-ea"/>
              <a:cs typeface="+mn-cs"/>
            </a:rPr>
            <a:t>ヒートポンプの稼働のための電力を商用電力から調達</a:t>
          </a:r>
          <a:r>
            <a:rPr kumimoji="1" lang="ja-JP" altLang="en-US" sz="900" b="0">
              <a:solidFill>
                <a:schemeClr val="bg1"/>
              </a:solidFill>
              <a:latin typeface="+mn-lt"/>
              <a:ea typeface="+mn-ea"/>
              <a:cs typeface="+mn-cs"/>
            </a:rPr>
            <a:t>している場合などが挙げられます。</a:t>
          </a:r>
          <a:endParaRPr kumimoji="1" lang="en-US" altLang="ja-JP" sz="900" b="0">
            <a:solidFill>
              <a:schemeClr val="bg1"/>
            </a:solidFill>
            <a:latin typeface="+mn-lt"/>
            <a:ea typeface="+mn-ea"/>
            <a:cs typeface="+mn-cs"/>
          </a:endParaRPr>
        </a:p>
      </xdr:txBody>
    </xdr:sp>
    <xdr:clientData/>
  </xdr:twoCellAnchor>
  <xdr:twoCellAnchor editAs="oneCell">
    <xdr:from>
      <xdr:col>9</xdr:col>
      <xdr:colOff>152401</xdr:colOff>
      <xdr:row>204</xdr:row>
      <xdr:rowOff>11206</xdr:rowOff>
    </xdr:from>
    <xdr:to>
      <xdr:col>12</xdr:col>
      <xdr:colOff>1</xdr:colOff>
      <xdr:row>207</xdr:row>
      <xdr:rowOff>66675</xdr:rowOff>
    </xdr:to>
    <xdr:sp macro="" textlink="">
      <xdr:nvSpPr>
        <xdr:cNvPr id="16" name="正方形/長方形 15"/>
        <xdr:cNvSpPr/>
      </xdr:nvSpPr>
      <xdr:spPr>
        <a:xfrm>
          <a:off x="7862048" y="50504912"/>
          <a:ext cx="2671482" cy="1198469"/>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900" b="0">
              <a:solidFill>
                <a:schemeClr val="bg1"/>
              </a:solidFill>
              <a:latin typeface="+mn-lt"/>
              <a:ea typeface="+mn-ea"/>
              <a:cs typeface="+mn-cs"/>
            </a:rPr>
            <a:t>設備のメンテナンス（定期・法定点検）に係る</a:t>
          </a:r>
          <a:r>
            <a:rPr kumimoji="1" lang="ja-JP" altLang="en-US" sz="900" b="1" u="sng">
              <a:solidFill>
                <a:schemeClr val="bg1"/>
              </a:solidFill>
              <a:latin typeface="+mn-lt"/>
              <a:ea typeface="+mn-ea"/>
              <a:cs typeface="+mn-cs"/>
            </a:rPr>
            <a:t>人件費及び部品交換費</a:t>
          </a:r>
          <a:r>
            <a:rPr kumimoji="1" lang="ja-JP" altLang="en-US" sz="900" b="0">
              <a:solidFill>
                <a:schemeClr val="bg1"/>
              </a:solidFill>
              <a:latin typeface="+mn-lt"/>
              <a:ea typeface="+mn-ea"/>
              <a:cs typeface="+mn-cs"/>
            </a:rPr>
            <a:t>を入力してください。メンテナンスを外部委託する場合は、外部委託費を入力してください。なお、部品交換費は、運用上支障のない水準を保つため、設備を構成する装置、機器、部品などを修理及び更新する際に掛かるものとしています。</a:t>
          </a:r>
        </a:p>
      </xdr:txBody>
    </xdr:sp>
    <xdr:clientData/>
  </xdr:twoCellAnchor>
  <xdr:twoCellAnchor>
    <xdr:from>
      <xdr:col>5</xdr:col>
      <xdr:colOff>19050</xdr:colOff>
      <xdr:row>82</xdr:row>
      <xdr:rowOff>0</xdr:rowOff>
    </xdr:from>
    <xdr:to>
      <xdr:col>9</xdr:col>
      <xdr:colOff>745435</xdr:colOff>
      <xdr:row>82</xdr:row>
      <xdr:rowOff>247650</xdr:rowOff>
    </xdr:to>
    <xdr:sp macro="" textlink="">
      <xdr:nvSpPr>
        <xdr:cNvPr id="71" name="正方形/長方形 70"/>
        <xdr:cNvSpPr/>
      </xdr:nvSpPr>
      <xdr:spPr>
        <a:xfrm>
          <a:off x="3746224" y="19654630"/>
          <a:ext cx="4718602" cy="247650"/>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国税庁のホームページを参照し、”設備”の減価償却資産の耐用年数を入力してください。</a:t>
          </a:r>
        </a:p>
      </xdr:txBody>
    </xdr:sp>
    <xdr:clientData/>
  </xdr:twoCellAnchor>
  <xdr:twoCellAnchor>
    <xdr:from>
      <xdr:col>7</xdr:col>
      <xdr:colOff>581025</xdr:colOff>
      <xdr:row>80</xdr:row>
      <xdr:rowOff>0</xdr:rowOff>
    </xdr:from>
    <xdr:to>
      <xdr:col>7</xdr:col>
      <xdr:colOff>581026</xdr:colOff>
      <xdr:row>81</xdr:row>
      <xdr:rowOff>85725</xdr:rowOff>
    </xdr:to>
    <xdr:cxnSp macro="">
      <xdr:nvCxnSpPr>
        <xdr:cNvPr id="88" name="直線矢印コネクタ 87"/>
        <xdr:cNvCxnSpPr/>
      </xdr:nvCxnSpPr>
      <xdr:spPr>
        <a:xfrm flipV="1">
          <a:off x="6315075" y="14725650"/>
          <a:ext cx="1" cy="266700"/>
        </a:xfrm>
        <a:prstGeom prst="straightConnector1">
          <a:avLst/>
        </a:prstGeom>
        <a:ln w="28575">
          <a:solidFill>
            <a:schemeClr val="tx1">
              <a:lumMod val="65000"/>
              <a:lumOff val="35000"/>
            </a:schemeClr>
          </a:solidFill>
          <a:tailEnd type="triangl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6189</xdr:colOff>
      <xdr:row>150</xdr:row>
      <xdr:rowOff>47353</xdr:rowOff>
    </xdr:from>
    <xdr:to>
      <xdr:col>6</xdr:col>
      <xdr:colOff>523875</xdr:colOff>
      <xdr:row>153</xdr:row>
      <xdr:rowOff>2258</xdr:rowOff>
    </xdr:to>
    <xdr:sp macro="" textlink="">
      <xdr:nvSpPr>
        <xdr:cNvPr id="58" name="正方形/長方形 57"/>
        <xdr:cNvSpPr/>
      </xdr:nvSpPr>
      <xdr:spPr>
        <a:xfrm>
          <a:off x="634839" y="37137703"/>
          <a:ext cx="4965861" cy="602605"/>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900" b="0">
              <a:solidFill>
                <a:schemeClr val="bg1"/>
              </a:solidFill>
              <a:latin typeface="+mn-lt"/>
              <a:ea typeface="+mn-ea"/>
              <a:cs typeface="+mn-cs"/>
            </a:rPr>
            <a:t>「別紙１ 実施計画書」、「別紙７ </a:t>
          </a:r>
          <a:r>
            <a:rPr kumimoji="1" lang="en-US" altLang="ja-JP" sz="900" b="0">
              <a:solidFill>
                <a:schemeClr val="bg1"/>
              </a:solidFill>
              <a:latin typeface="+mn-lt"/>
              <a:ea typeface="+mn-ea"/>
              <a:cs typeface="+mn-cs"/>
            </a:rPr>
            <a:t>CO2</a:t>
          </a:r>
          <a:r>
            <a:rPr kumimoji="1" lang="ja-JP" altLang="en-US" sz="900" b="0">
              <a:solidFill>
                <a:schemeClr val="bg1"/>
              </a:solidFill>
              <a:latin typeface="+mn-lt"/>
              <a:ea typeface="+mn-ea"/>
              <a:cs typeface="+mn-cs"/>
            </a:rPr>
            <a:t>削減効果算定及び計測方法概要」などを参考に記載してください。</a:t>
          </a:r>
          <a:endParaRPr kumimoji="1" lang="en-US" altLang="ja-JP" sz="900" b="0">
            <a:solidFill>
              <a:schemeClr val="bg1"/>
            </a:solidFill>
            <a:latin typeface="+mn-lt"/>
            <a:ea typeface="+mn-ea"/>
            <a:cs typeface="+mn-cs"/>
          </a:endParaRPr>
        </a:p>
        <a:p>
          <a:pPr marL="0" indent="0" algn="l"/>
          <a:r>
            <a:rPr kumimoji="1" lang="ja-JP" altLang="en-US" sz="900" b="0">
              <a:solidFill>
                <a:schemeClr val="bg1"/>
              </a:solidFill>
              <a:latin typeface="+mn-lt"/>
              <a:ea typeface="+mn-ea"/>
              <a:cs typeface="+mn-cs"/>
            </a:rPr>
            <a:t>なお、</a:t>
          </a:r>
          <a:r>
            <a:rPr kumimoji="1" lang="ja-JP" altLang="en-US" sz="900" b="1" u="sng">
              <a:solidFill>
                <a:schemeClr val="bg1"/>
              </a:solidFill>
              <a:latin typeface="+mn-lt"/>
              <a:ea typeface="+mn-ea"/>
              <a:cs typeface="+mn-cs"/>
            </a:rPr>
            <a:t>光熱水費の購入が必要な再生可能エネルギー設備を導入する場合は、エネルギー種別に導入後の列に入力</a:t>
          </a:r>
          <a:r>
            <a:rPr kumimoji="1" lang="ja-JP" altLang="en-US" sz="900" b="0">
              <a:solidFill>
                <a:schemeClr val="bg1"/>
              </a:solidFill>
              <a:latin typeface="+mn-lt"/>
              <a:ea typeface="+mn-ea"/>
              <a:cs typeface="+mn-cs"/>
            </a:rPr>
            <a:t>してください（例：地中熱利用設備のヒートポンプ稼働のための商用電力購入）。</a:t>
          </a:r>
        </a:p>
      </xdr:txBody>
    </xdr:sp>
    <xdr:clientData/>
  </xdr:twoCellAnchor>
  <xdr:twoCellAnchor>
    <xdr:from>
      <xdr:col>4</xdr:col>
      <xdr:colOff>3625</xdr:colOff>
      <xdr:row>149</xdr:row>
      <xdr:rowOff>25300</xdr:rowOff>
    </xdr:from>
    <xdr:to>
      <xdr:col>6</xdr:col>
      <xdr:colOff>4861</xdr:colOff>
      <xdr:row>149</xdr:row>
      <xdr:rowOff>133156</xdr:rowOff>
    </xdr:to>
    <xdr:sp macro="" textlink="">
      <xdr:nvSpPr>
        <xdr:cNvPr id="66" name="右中かっこ 65"/>
        <xdr:cNvSpPr/>
      </xdr:nvSpPr>
      <xdr:spPr>
        <a:xfrm rot="5400000">
          <a:off x="3846040" y="32473135"/>
          <a:ext cx="107856" cy="2363436"/>
        </a:xfrm>
        <a:prstGeom prst="rightBrace">
          <a:avLst>
            <a:gd name="adj1" fmla="val 41665"/>
            <a:gd name="adj2" fmla="val 81661"/>
          </a:avLst>
        </a:prstGeom>
        <a:solidFill>
          <a:schemeClr val="bg1">
            <a:lumMod val="85000"/>
          </a:schemeClr>
        </a:solidFill>
        <a:ln w="6350">
          <a:solidFill>
            <a:schemeClr val="tx1">
              <a:lumMod val="85000"/>
              <a:lumOff val="1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7</xdr:col>
      <xdr:colOff>8502</xdr:colOff>
      <xdr:row>149</xdr:row>
      <xdr:rowOff>25303</xdr:rowOff>
    </xdr:from>
    <xdr:to>
      <xdr:col>9</xdr:col>
      <xdr:colOff>8094</xdr:colOff>
      <xdr:row>149</xdr:row>
      <xdr:rowOff>133159</xdr:rowOff>
    </xdr:to>
    <xdr:sp macro="" textlink="">
      <xdr:nvSpPr>
        <xdr:cNvPr id="79" name="右中かっこ 78"/>
        <xdr:cNvSpPr/>
      </xdr:nvSpPr>
      <xdr:spPr>
        <a:xfrm rot="5400000">
          <a:off x="6679020" y="32664460"/>
          <a:ext cx="107856" cy="1980792"/>
        </a:xfrm>
        <a:prstGeom prst="rightBrace">
          <a:avLst>
            <a:gd name="adj1" fmla="val 30913"/>
            <a:gd name="adj2" fmla="val 84270"/>
          </a:avLst>
        </a:prstGeom>
        <a:solidFill>
          <a:schemeClr val="bg1">
            <a:lumMod val="85000"/>
          </a:schemeClr>
        </a:solidFill>
        <a:ln w="6350">
          <a:solidFill>
            <a:schemeClr val="tx1">
              <a:lumMod val="85000"/>
              <a:lumOff val="1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7</xdr:col>
      <xdr:colOff>8501</xdr:colOff>
      <xdr:row>150</xdr:row>
      <xdr:rowOff>47354</xdr:rowOff>
    </xdr:from>
    <xdr:to>
      <xdr:col>10</xdr:col>
      <xdr:colOff>857250</xdr:colOff>
      <xdr:row>153</xdr:row>
      <xdr:rowOff>1</xdr:rowOff>
    </xdr:to>
    <xdr:sp macro="" textlink="">
      <xdr:nvSpPr>
        <xdr:cNvPr id="82" name="正方形/長方形 81"/>
        <xdr:cNvSpPr/>
      </xdr:nvSpPr>
      <xdr:spPr>
        <a:xfrm>
          <a:off x="5742551" y="37137704"/>
          <a:ext cx="3887224" cy="600347"/>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1000" b="0">
              <a:solidFill>
                <a:schemeClr val="bg1"/>
              </a:solidFill>
              <a:latin typeface="+mn-lt"/>
              <a:ea typeface="+mn-ea"/>
              <a:cs typeface="+mn-cs"/>
            </a:rPr>
            <a:t>エネルギー種別のエネルギー単価が導入前後で同じ場合は、同じ値を入力してください。導入前後で異なる場合は、それぞれの値を入力してください。</a:t>
          </a:r>
        </a:p>
      </xdr:txBody>
    </xdr:sp>
    <xdr:clientData/>
  </xdr:twoCellAnchor>
  <xdr:twoCellAnchor>
    <xdr:from>
      <xdr:col>4</xdr:col>
      <xdr:colOff>399110</xdr:colOff>
      <xdr:row>149</xdr:row>
      <xdr:rowOff>106833</xdr:rowOff>
    </xdr:from>
    <xdr:to>
      <xdr:col>4</xdr:col>
      <xdr:colOff>399495</xdr:colOff>
      <xdr:row>150</xdr:row>
      <xdr:rowOff>11469</xdr:rowOff>
    </xdr:to>
    <xdr:cxnSp macro="">
      <xdr:nvCxnSpPr>
        <xdr:cNvPr id="89" name="直線矢印コネクタ 88"/>
        <xdr:cNvCxnSpPr/>
      </xdr:nvCxnSpPr>
      <xdr:spPr>
        <a:xfrm flipV="1">
          <a:off x="3113735" y="33682458"/>
          <a:ext cx="385" cy="85611"/>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326089</xdr:colOff>
      <xdr:row>149</xdr:row>
      <xdr:rowOff>106833</xdr:rowOff>
    </xdr:from>
    <xdr:to>
      <xdr:col>7</xdr:col>
      <xdr:colOff>326474</xdr:colOff>
      <xdr:row>150</xdr:row>
      <xdr:rowOff>11469</xdr:rowOff>
    </xdr:to>
    <xdr:cxnSp macro="">
      <xdr:nvCxnSpPr>
        <xdr:cNvPr id="90" name="直線矢印コネクタ 89"/>
        <xdr:cNvCxnSpPr/>
      </xdr:nvCxnSpPr>
      <xdr:spPr>
        <a:xfrm flipV="1">
          <a:off x="6060139" y="33682458"/>
          <a:ext cx="385" cy="85611"/>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152401</xdr:colOff>
      <xdr:row>211</xdr:row>
      <xdr:rowOff>114000</xdr:rowOff>
    </xdr:from>
    <xdr:to>
      <xdr:col>12</xdr:col>
      <xdr:colOff>1</xdr:colOff>
      <xdr:row>212</xdr:row>
      <xdr:rowOff>0</xdr:rowOff>
    </xdr:to>
    <xdr:sp macro="" textlink="">
      <xdr:nvSpPr>
        <xdr:cNvPr id="28" name="正方形/長方形 27"/>
        <xdr:cNvSpPr/>
      </xdr:nvSpPr>
      <xdr:spPr>
        <a:xfrm>
          <a:off x="7862048" y="54832324"/>
          <a:ext cx="2671482" cy="648000"/>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marL="0" indent="0" algn="l"/>
          <a:r>
            <a:rPr kumimoji="1" lang="ja-JP" altLang="en-US" sz="900" b="0">
              <a:solidFill>
                <a:schemeClr val="bg1"/>
              </a:solidFill>
              <a:latin typeface="+mn-lt"/>
              <a:ea typeface="+mn-ea"/>
              <a:cs typeface="+mn-cs"/>
            </a:rPr>
            <a:t>設備運用で、その他の費用（例えば太陽光発電設備の計測費やモニタリング費、バイオマス熱利用設備の場合の灰処理費など）がある場合は入力してください。</a:t>
          </a:r>
        </a:p>
      </xdr:txBody>
    </xdr:sp>
    <xdr:clientData/>
  </xdr:twoCellAnchor>
  <xdr:twoCellAnchor>
    <xdr:from>
      <xdr:col>3</xdr:col>
      <xdr:colOff>2019300</xdr:colOff>
      <xdr:row>127</xdr:row>
      <xdr:rowOff>19050</xdr:rowOff>
    </xdr:from>
    <xdr:to>
      <xdr:col>3</xdr:col>
      <xdr:colOff>2019300</xdr:colOff>
      <xdr:row>128</xdr:row>
      <xdr:rowOff>9525</xdr:rowOff>
    </xdr:to>
    <xdr:cxnSp macro="">
      <xdr:nvCxnSpPr>
        <xdr:cNvPr id="3" name="直線矢印コネクタ 2"/>
        <xdr:cNvCxnSpPr/>
      </xdr:nvCxnSpPr>
      <xdr:spPr>
        <a:xfrm>
          <a:off x="2647950" y="26308050"/>
          <a:ext cx="0" cy="276225"/>
        </a:xfrm>
        <a:prstGeom prst="straightConnector1">
          <a:avLst/>
        </a:prstGeom>
        <a:ln w="28575">
          <a:solidFill>
            <a:schemeClr val="tx1">
              <a:lumMod val="65000"/>
              <a:lumOff val="35000"/>
            </a:schemeClr>
          </a:solidFill>
          <a:tailEnd type="arrow"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2028825</xdr:colOff>
      <xdr:row>127</xdr:row>
      <xdr:rowOff>85725</xdr:rowOff>
    </xdr:from>
    <xdr:to>
      <xdr:col>9</xdr:col>
      <xdr:colOff>657225</xdr:colOff>
      <xdr:row>128</xdr:row>
      <xdr:rowOff>0</xdr:rowOff>
    </xdr:to>
    <xdr:sp macro="" textlink="">
      <xdr:nvSpPr>
        <xdr:cNvPr id="4" name="フリーフォーム 3"/>
        <xdr:cNvSpPr/>
      </xdr:nvSpPr>
      <xdr:spPr>
        <a:xfrm>
          <a:off x="2657475" y="26374725"/>
          <a:ext cx="5715000" cy="200025"/>
        </a:xfrm>
        <a:custGeom>
          <a:avLst/>
          <a:gdLst>
            <a:gd name="connsiteX0" fmla="*/ 0 w 5715000"/>
            <a:gd name="connsiteY0" fmla="*/ 0 h 171450"/>
            <a:gd name="connsiteX1" fmla="*/ 5715000 w 5715000"/>
            <a:gd name="connsiteY1" fmla="*/ 0 h 171450"/>
            <a:gd name="connsiteX2" fmla="*/ 5715000 w 5715000"/>
            <a:gd name="connsiteY2" fmla="*/ 171450 h 171450"/>
          </a:gdLst>
          <a:ahLst/>
          <a:cxnLst>
            <a:cxn ang="0">
              <a:pos x="connsiteX0" y="connsiteY0"/>
            </a:cxn>
            <a:cxn ang="0">
              <a:pos x="connsiteX1" y="connsiteY1"/>
            </a:cxn>
            <a:cxn ang="0">
              <a:pos x="connsiteX2" y="connsiteY2"/>
            </a:cxn>
          </a:cxnLst>
          <a:rect l="l" t="t" r="r" b="b"/>
          <a:pathLst>
            <a:path w="5715000" h="171450">
              <a:moveTo>
                <a:pt x="0" y="0"/>
              </a:moveTo>
              <a:lnTo>
                <a:pt x="5715000" y="0"/>
              </a:lnTo>
              <a:lnTo>
                <a:pt x="5715000" y="171450"/>
              </a:lnTo>
            </a:path>
          </a:pathLst>
        </a:custGeom>
        <a:ln w="28575">
          <a:solidFill>
            <a:schemeClr val="tx1">
              <a:lumMod val="65000"/>
              <a:lumOff val="35000"/>
            </a:schemeClr>
          </a:solidFill>
          <a:tailEnd type="arrow" w="lg" len="med"/>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198783</xdr:colOff>
      <xdr:row>130</xdr:row>
      <xdr:rowOff>74049</xdr:rowOff>
    </xdr:from>
    <xdr:to>
      <xdr:col>6</xdr:col>
      <xdr:colOff>254428</xdr:colOff>
      <xdr:row>134</xdr:row>
      <xdr:rowOff>33575</xdr:rowOff>
    </xdr:to>
    <xdr:pic>
      <xdr:nvPicPr>
        <xdr:cNvPr id="57" name="図 5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3745" y="24992914"/>
          <a:ext cx="4722895" cy="130768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40400</xdr:colOff>
      <xdr:row>130</xdr:row>
      <xdr:rowOff>22761</xdr:rowOff>
    </xdr:from>
    <xdr:to>
      <xdr:col>11</xdr:col>
      <xdr:colOff>495944</xdr:colOff>
      <xdr:row>134</xdr:row>
      <xdr:rowOff>271342</xdr:rowOff>
    </xdr:to>
    <xdr:pic>
      <xdr:nvPicPr>
        <xdr:cNvPr id="62" name="図 6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77812" y="31679379"/>
          <a:ext cx="4657750" cy="1593287"/>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209548</xdr:colOff>
      <xdr:row>9</xdr:row>
      <xdr:rowOff>124385</xdr:rowOff>
    </xdr:from>
    <xdr:to>
      <xdr:col>10</xdr:col>
      <xdr:colOff>784411</xdr:colOff>
      <xdr:row>9</xdr:row>
      <xdr:rowOff>430385</xdr:rowOff>
    </xdr:to>
    <xdr:sp macro="" textlink="">
      <xdr:nvSpPr>
        <xdr:cNvPr id="2" name="正方形/長方形 1"/>
        <xdr:cNvSpPr/>
      </xdr:nvSpPr>
      <xdr:spPr>
        <a:xfrm>
          <a:off x="624166" y="1502709"/>
          <a:ext cx="8923245" cy="306000"/>
        </a:xfrm>
        <a:prstGeom prst="rect">
          <a:avLst/>
        </a:prstGeom>
        <a:solidFill>
          <a:schemeClr val="accent2">
            <a:lumMod val="20000"/>
            <a:lumOff val="80000"/>
          </a:schemeClr>
        </a:solidFill>
        <a:ln w="31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C00000"/>
              </a:solidFill>
            </a:rPr>
            <a:t>シートは、「採算性」と「事業継続性」の２種類あります。必ず両方に入力してください。</a:t>
          </a:r>
        </a:p>
      </xdr:txBody>
    </xdr:sp>
    <xdr:clientData/>
  </xdr:twoCellAnchor>
  <xdr:twoCellAnchor>
    <xdr:from>
      <xdr:col>1</xdr:col>
      <xdr:colOff>0</xdr:colOff>
      <xdr:row>235</xdr:row>
      <xdr:rowOff>100852</xdr:rowOff>
    </xdr:from>
    <xdr:to>
      <xdr:col>8</xdr:col>
      <xdr:colOff>414618</xdr:colOff>
      <xdr:row>236</xdr:row>
      <xdr:rowOff>235323</xdr:rowOff>
    </xdr:to>
    <xdr:sp macro="" textlink="">
      <xdr:nvSpPr>
        <xdr:cNvPr id="63" name="正方形/長方形 62"/>
        <xdr:cNvSpPr/>
      </xdr:nvSpPr>
      <xdr:spPr>
        <a:xfrm>
          <a:off x="179294" y="62035764"/>
          <a:ext cx="6958853" cy="313765"/>
        </a:xfrm>
        <a:prstGeom prst="rect">
          <a:avLst/>
        </a:prstGeom>
        <a:solidFill>
          <a:schemeClr val="accent2">
            <a:lumMod val="20000"/>
            <a:lumOff val="80000"/>
          </a:schemeClr>
        </a:solidFill>
        <a:ln w="31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C00000"/>
              </a:solidFill>
            </a:rPr>
            <a:t>続いて、「事業継続性」シートにお進みください。</a:t>
          </a:r>
        </a:p>
      </xdr:txBody>
    </xdr:sp>
    <xdr:clientData/>
  </xdr:twoCellAnchor>
  <xdr:twoCellAnchor>
    <xdr:from>
      <xdr:col>2</xdr:col>
      <xdr:colOff>209548</xdr:colOff>
      <xdr:row>9</xdr:row>
      <xdr:rowOff>486334</xdr:rowOff>
    </xdr:from>
    <xdr:to>
      <xdr:col>10</xdr:col>
      <xdr:colOff>784411</xdr:colOff>
      <xdr:row>9</xdr:row>
      <xdr:rowOff>792334</xdr:rowOff>
    </xdr:to>
    <xdr:sp macro="" textlink="">
      <xdr:nvSpPr>
        <xdr:cNvPr id="64" name="正方形/長方形 63"/>
        <xdr:cNvSpPr/>
      </xdr:nvSpPr>
      <xdr:spPr>
        <a:xfrm>
          <a:off x="624166" y="1864658"/>
          <a:ext cx="8923245" cy="306000"/>
        </a:xfrm>
        <a:prstGeom prst="rect">
          <a:avLst/>
        </a:prstGeom>
        <a:solidFill>
          <a:schemeClr val="accent2">
            <a:lumMod val="20000"/>
            <a:lumOff val="80000"/>
          </a:schemeClr>
        </a:solidFill>
        <a:ln w="31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C00000"/>
              </a:solidFill>
            </a:rPr>
            <a:t>提出するファイル形式は、エクセルファイルを必ず提出し、意図しない変更・利用を懸念される場合は、</a:t>
          </a:r>
          <a:r>
            <a:rPr kumimoji="1" lang="en-US" altLang="ja-JP" sz="1200">
              <a:solidFill>
                <a:srgbClr val="C00000"/>
              </a:solidFill>
            </a:rPr>
            <a:t>PDF</a:t>
          </a:r>
          <a:r>
            <a:rPr kumimoji="1" lang="ja-JP" altLang="en-US" sz="1200">
              <a:solidFill>
                <a:srgbClr val="C00000"/>
              </a:solidFill>
            </a:rPr>
            <a:t>ファイルも併せて提出してください。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113668</xdr:colOff>
      <xdr:row>11</xdr:row>
      <xdr:rowOff>198782</xdr:rowOff>
    </xdr:from>
    <xdr:to>
      <xdr:col>9</xdr:col>
      <xdr:colOff>1983442</xdr:colOff>
      <xdr:row>14</xdr:row>
      <xdr:rowOff>120261</xdr:rowOff>
    </xdr:to>
    <xdr:grpSp>
      <xdr:nvGrpSpPr>
        <xdr:cNvPr id="110" name="グループ化 109"/>
        <xdr:cNvGrpSpPr/>
      </xdr:nvGrpSpPr>
      <xdr:grpSpPr>
        <a:xfrm>
          <a:off x="337786" y="2395135"/>
          <a:ext cx="10262980" cy="2510038"/>
          <a:chOff x="340868" y="1715299"/>
          <a:chExt cx="10113913" cy="2345131"/>
        </a:xfrm>
      </xdr:grpSpPr>
      <xdr:sp macro="" textlink="">
        <xdr:nvSpPr>
          <xdr:cNvPr id="2" name="フローチャート: 判断 1"/>
          <xdr:cNvSpPr/>
        </xdr:nvSpPr>
        <xdr:spPr>
          <a:xfrm>
            <a:off x="493059" y="2129118"/>
            <a:ext cx="1371071" cy="748988"/>
          </a:xfrm>
          <a:prstGeom prst="flowChartDecision">
            <a:avLst/>
          </a:prstGeom>
          <a:solidFill>
            <a:schemeClr val="bg1">
              <a:lumMod val="8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ctr"/>
            <a:endParaRPr kumimoji="1" lang="ja-JP" altLang="en-US" sz="1000">
              <a:solidFill>
                <a:sysClr val="windowText" lastClr="000000"/>
              </a:solidFill>
            </a:endParaRPr>
          </a:p>
        </xdr:txBody>
      </xdr:sp>
      <xdr:sp macro="" textlink="">
        <xdr:nvSpPr>
          <xdr:cNvPr id="3" name="正方形/長方形 2"/>
          <xdr:cNvSpPr/>
        </xdr:nvSpPr>
        <xdr:spPr>
          <a:xfrm>
            <a:off x="521623" y="3288928"/>
            <a:ext cx="1313943" cy="266700"/>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rPr>
              <a:t>理由を記入＜必須＞</a:t>
            </a:r>
          </a:p>
        </xdr:txBody>
      </xdr:sp>
      <xdr:cxnSp macro="">
        <xdr:nvCxnSpPr>
          <xdr:cNvPr id="5" name="直線矢印コネクタ 4"/>
          <xdr:cNvCxnSpPr>
            <a:stCxn id="2" idx="2"/>
            <a:endCxn id="3" idx="0"/>
          </xdr:cNvCxnSpPr>
        </xdr:nvCxnSpPr>
        <xdr:spPr>
          <a:xfrm>
            <a:off x="1178595" y="2878106"/>
            <a:ext cx="0" cy="410822"/>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sp macro="" textlink="">
        <xdr:nvSpPr>
          <xdr:cNvPr id="6" name="テキスト ボックス 5"/>
          <xdr:cNvSpPr txBox="1"/>
        </xdr:nvSpPr>
        <xdr:spPr>
          <a:xfrm>
            <a:off x="1845088" y="2236694"/>
            <a:ext cx="1736046" cy="4010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1050"/>
              <a:t>1.</a:t>
            </a:r>
            <a:r>
              <a:rPr kumimoji="1" lang="ja-JP" altLang="en-US" sz="1050"/>
              <a:t>リスクとして認識している</a:t>
            </a:r>
          </a:p>
        </xdr:txBody>
      </xdr:sp>
      <xdr:sp macro="" textlink="">
        <xdr:nvSpPr>
          <xdr:cNvPr id="7" name="テキスト ボックス 6"/>
          <xdr:cNvSpPr txBox="1"/>
        </xdr:nvSpPr>
        <xdr:spPr>
          <a:xfrm>
            <a:off x="1203790" y="3018305"/>
            <a:ext cx="1284665" cy="222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1050"/>
              <a:t>2.</a:t>
            </a:r>
            <a:r>
              <a:rPr kumimoji="1" lang="ja-JP" altLang="en-US" sz="1050"/>
              <a:t>リスクとして該当しない</a:t>
            </a:r>
          </a:p>
        </xdr:txBody>
      </xdr:sp>
      <xdr:sp macro="" textlink="">
        <xdr:nvSpPr>
          <xdr:cNvPr id="9" name="フローチャート: 判断 8"/>
          <xdr:cNvSpPr/>
        </xdr:nvSpPr>
        <xdr:spPr>
          <a:xfrm>
            <a:off x="4084139" y="2129118"/>
            <a:ext cx="1371071" cy="748988"/>
          </a:xfrm>
          <a:prstGeom prst="flowChartDecision">
            <a:avLst/>
          </a:prstGeom>
          <a:solidFill>
            <a:schemeClr val="tx2">
              <a:lumMod val="40000"/>
              <a:lumOff val="6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lstStyle/>
          <a:p>
            <a:pPr algn="ctr"/>
            <a:endParaRPr kumimoji="1" lang="ja-JP" altLang="en-US" sz="1000">
              <a:solidFill>
                <a:sysClr val="windowText" lastClr="000000"/>
              </a:solidFill>
            </a:endParaRPr>
          </a:p>
        </xdr:txBody>
      </xdr:sp>
      <xdr:cxnSp macro="">
        <xdr:nvCxnSpPr>
          <xdr:cNvPr id="10" name="直線矢印コネクタ 9"/>
          <xdr:cNvCxnSpPr>
            <a:stCxn id="2" idx="3"/>
            <a:endCxn id="9" idx="1"/>
          </xdr:cNvCxnSpPr>
        </xdr:nvCxnSpPr>
        <xdr:spPr>
          <a:xfrm>
            <a:off x="1864130" y="2503612"/>
            <a:ext cx="2220009" cy="0"/>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xnSp macro="">
        <xdr:nvCxnSpPr>
          <xdr:cNvPr id="14" name="直線矢印コネクタ 13"/>
          <xdr:cNvCxnSpPr>
            <a:stCxn id="9" idx="2"/>
            <a:endCxn id="17" idx="0"/>
          </xdr:cNvCxnSpPr>
        </xdr:nvCxnSpPr>
        <xdr:spPr>
          <a:xfrm>
            <a:off x="4769675" y="2878106"/>
            <a:ext cx="0" cy="410822"/>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sp macro="" textlink="">
        <xdr:nvSpPr>
          <xdr:cNvPr id="17" name="正方形/長方形 16"/>
          <xdr:cNvSpPr/>
        </xdr:nvSpPr>
        <xdr:spPr>
          <a:xfrm>
            <a:off x="4112703" y="3288928"/>
            <a:ext cx="1313943" cy="266700"/>
          </a:xfrm>
          <a:prstGeom prst="rect">
            <a:avLst/>
          </a:prstGeom>
          <a:solidFill>
            <a:srgbClr val="FFFF00"/>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rPr>
              <a:t>理由を記入＜必須＞</a:t>
            </a:r>
          </a:p>
        </xdr:txBody>
      </xdr:sp>
      <xdr:sp macro="" textlink="">
        <xdr:nvSpPr>
          <xdr:cNvPr id="24" name="正方形/長方形 23"/>
          <xdr:cNvSpPr/>
        </xdr:nvSpPr>
        <xdr:spPr>
          <a:xfrm>
            <a:off x="521623" y="3736603"/>
            <a:ext cx="2246259" cy="266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marL="0" indent="0" algn="l"/>
            <a:r>
              <a:rPr kumimoji="1" lang="ja-JP" altLang="en-US" sz="1050">
                <a:solidFill>
                  <a:sysClr val="windowText" lastClr="000000"/>
                </a:solidFill>
                <a:latin typeface="+mn-lt"/>
                <a:ea typeface="+mn-ea"/>
                <a:cs typeface="+mn-cs"/>
              </a:rPr>
              <a:t>１つの重大リスク項目への回答終了</a:t>
            </a:r>
          </a:p>
        </xdr:txBody>
      </xdr:sp>
      <xdr:cxnSp macro="">
        <xdr:nvCxnSpPr>
          <xdr:cNvPr id="25" name="直線矢印コネクタ 24"/>
          <xdr:cNvCxnSpPr>
            <a:stCxn id="3" idx="2"/>
          </xdr:cNvCxnSpPr>
        </xdr:nvCxnSpPr>
        <xdr:spPr>
          <a:xfrm>
            <a:off x="1178595" y="3555628"/>
            <a:ext cx="564" cy="188530"/>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sp macro="" textlink="">
        <xdr:nvSpPr>
          <xdr:cNvPr id="28" name="正方形/長方形 27"/>
          <xdr:cNvSpPr/>
        </xdr:nvSpPr>
        <xdr:spPr>
          <a:xfrm>
            <a:off x="4112702" y="3736603"/>
            <a:ext cx="2253540" cy="2667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marL="0" indent="0" algn="l"/>
            <a:r>
              <a:rPr kumimoji="1" lang="ja-JP" altLang="en-US" sz="1050">
                <a:solidFill>
                  <a:sysClr val="windowText" lastClr="000000"/>
                </a:solidFill>
                <a:latin typeface="+mn-lt"/>
                <a:ea typeface="+mn-ea"/>
                <a:cs typeface="+mn-cs"/>
              </a:rPr>
              <a:t>１つの重大リスク項目への回答終了</a:t>
            </a:r>
          </a:p>
        </xdr:txBody>
      </xdr:sp>
      <xdr:cxnSp macro="">
        <xdr:nvCxnSpPr>
          <xdr:cNvPr id="29" name="直線矢印コネクタ 28"/>
          <xdr:cNvCxnSpPr>
            <a:stCxn id="17" idx="2"/>
          </xdr:cNvCxnSpPr>
        </xdr:nvCxnSpPr>
        <xdr:spPr>
          <a:xfrm>
            <a:off x="4769675" y="3555628"/>
            <a:ext cx="1790" cy="188530"/>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xnSp macro="">
        <xdr:nvCxnSpPr>
          <xdr:cNvPr id="39" name="直線矢印コネクタ 38"/>
          <xdr:cNvCxnSpPr>
            <a:stCxn id="9" idx="3"/>
            <a:endCxn id="46" idx="1"/>
          </xdr:cNvCxnSpPr>
        </xdr:nvCxnSpPr>
        <xdr:spPr>
          <a:xfrm>
            <a:off x="5455210" y="2503612"/>
            <a:ext cx="1291020" cy="0"/>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sp macro="" textlink="">
        <xdr:nvSpPr>
          <xdr:cNvPr id="42" name="テキスト ボックス 41"/>
          <xdr:cNvSpPr txBox="1"/>
        </xdr:nvSpPr>
        <xdr:spPr>
          <a:xfrm>
            <a:off x="5368420" y="2103974"/>
            <a:ext cx="1086225" cy="4446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ja-JP" altLang="en-US" sz="1050"/>
              <a:t>○</a:t>
            </a:r>
            <a:r>
              <a:rPr kumimoji="1" lang="en-US" altLang="ja-JP" sz="1050"/>
              <a:t>:</a:t>
            </a:r>
            <a:r>
              <a:rPr kumimoji="1" lang="ja-JP" altLang="en-US" sz="1050"/>
              <a:t>対策を実施済み</a:t>
            </a:r>
            <a:endParaRPr kumimoji="1" lang="en-US" altLang="ja-JP" sz="1050"/>
          </a:p>
          <a:p>
            <a:r>
              <a:rPr kumimoji="1" lang="ja-JP" altLang="en-US" sz="1050"/>
              <a:t>　又は実施予定</a:t>
            </a:r>
          </a:p>
        </xdr:txBody>
      </xdr:sp>
      <xdr:sp macro="" textlink="">
        <xdr:nvSpPr>
          <xdr:cNvPr id="46" name="正方形/長方形 45"/>
          <xdr:cNvSpPr/>
        </xdr:nvSpPr>
        <xdr:spPr>
          <a:xfrm>
            <a:off x="6746230" y="2251612"/>
            <a:ext cx="1618626" cy="504000"/>
          </a:xfrm>
          <a:prstGeom prst="rect">
            <a:avLst/>
          </a:prstGeom>
          <a:solidFill>
            <a:schemeClr val="bg1">
              <a:lumMod val="9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50" b="1">
                <a:solidFill>
                  <a:srgbClr val="C00000"/>
                </a:solidFill>
              </a:rPr>
              <a:t>E</a:t>
            </a:r>
            <a:r>
              <a:rPr kumimoji="1" lang="ja-JP" altLang="en-US" sz="1050">
                <a:solidFill>
                  <a:sysClr val="windowText" lastClr="000000"/>
                </a:solidFill>
              </a:rPr>
              <a:t>　マニュアルにおける対策（例）を実施又は実施予定</a:t>
            </a:r>
          </a:p>
        </xdr:txBody>
      </xdr:sp>
      <xdr:sp macro="" textlink="">
        <xdr:nvSpPr>
          <xdr:cNvPr id="47" name="正方形/長方形 46"/>
          <xdr:cNvSpPr/>
        </xdr:nvSpPr>
        <xdr:spPr>
          <a:xfrm>
            <a:off x="6746230" y="2960595"/>
            <a:ext cx="1618626" cy="504000"/>
          </a:xfrm>
          <a:prstGeom prst="rect">
            <a:avLst/>
          </a:prstGeom>
          <a:solidFill>
            <a:schemeClr val="bg1">
              <a:lumMod val="9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050">
                <a:solidFill>
                  <a:sysClr val="windowText" lastClr="000000"/>
                </a:solidFill>
              </a:rPr>
              <a:t>その他の対策</a:t>
            </a:r>
            <a:endParaRPr kumimoji="1" lang="en-US" altLang="ja-JP" sz="1050">
              <a:solidFill>
                <a:sysClr val="windowText" lastClr="000000"/>
              </a:solidFill>
            </a:endParaRPr>
          </a:p>
          <a:p>
            <a:pPr algn="ctr"/>
            <a:r>
              <a:rPr kumimoji="1" lang="ja-JP" altLang="en-US" sz="1050">
                <a:solidFill>
                  <a:sysClr val="windowText" lastClr="000000"/>
                </a:solidFill>
              </a:rPr>
              <a:t>を実施又は実施予定</a:t>
            </a:r>
          </a:p>
        </xdr:txBody>
      </xdr:sp>
      <xdr:sp macro="" textlink="">
        <xdr:nvSpPr>
          <xdr:cNvPr id="48" name="テキスト ボックス 47"/>
          <xdr:cNvSpPr txBox="1"/>
        </xdr:nvSpPr>
        <xdr:spPr>
          <a:xfrm>
            <a:off x="4845845" y="2993652"/>
            <a:ext cx="819524" cy="2223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r>
              <a:rPr kumimoji="1" lang="en-US" altLang="ja-JP" sz="1050"/>
              <a:t>×:</a:t>
            </a:r>
            <a:r>
              <a:rPr kumimoji="1" lang="ja-JP" altLang="en-US" sz="1050"/>
              <a:t>対策は不要</a:t>
            </a:r>
          </a:p>
        </xdr:txBody>
      </xdr:sp>
      <xdr:cxnSp macro="">
        <xdr:nvCxnSpPr>
          <xdr:cNvPr id="52" name="カギ線コネクタ 51"/>
          <xdr:cNvCxnSpPr>
            <a:stCxn id="9" idx="3"/>
            <a:endCxn id="47" idx="1"/>
          </xdr:cNvCxnSpPr>
        </xdr:nvCxnSpPr>
        <xdr:spPr>
          <a:xfrm>
            <a:off x="5455210" y="2503612"/>
            <a:ext cx="1291020" cy="708983"/>
          </a:xfrm>
          <a:prstGeom prst="bentConnector3">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sp macro="" textlink="">
        <xdr:nvSpPr>
          <xdr:cNvPr id="54" name="正方形/長方形 53"/>
          <xdr:cNvSpPr/>
        </xdr:nvSpPr>
        <xdr:spPr>
          <a:xfrm>
            <a:off x="8717146" y="2251612"/>
            <a:ext cx="1580541" cy="50400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050">
                <a:solidFill>
                  <a:sysClr val="windowText" lastClr="000000"/>
                </a:solidFill>
              </a:rPr>
              <a:t>補足があれば記入＜任意＞</a:t>
            </a:r>
          </a:p>
        </xdr:txBody>
      </xdr:sp>
      <xdr:cxnSp macro="">
        <xdr:nvCxnSpPr>
          <xdr:cNvPr id="55" name="直線矢印コネクタ 54"/>
          <xdr:cNvCxnSpPr>
            <a:stCxn id="46" idx="3"/>
            <a:endCxn id="54" idx="1"/>
          </xdr:cNvCxnSpPr>
        </xdr:nvCxnSpPr>
        <xdr:spPr>
          <a:xfrm>
            <a:off x="8364856" y="2503612"/>
            <a:ext cx="352289" cy="0"/>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sp macro="" textlink="">
        <xdr:nvSpPr>
          <xdr:cNvPr id="61" name="正方形/長方形 60"/>
          <xdr:cNvSpPr/>
        </xdr:nvSpPr>
        <xdr:spPr>
          <a:xfrm>
            <a:off x="4274565" y="2265487"/>
            <a:ext cx="1028304" cy="476250"/>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50" b="1">
                <a:solidFill>
                  <a:srgbClr val="C00000"/>
                </a:solidFill>
              </a:rPr>
              <a:t>D</a:t>
            </a:r>
            <a:r>
              <a:rPr kumimoji="1" lang="ja-JP" altLang="en-US" sz="1000" b="1">
                <a:solidFill>
                  <a:sysClr val="windowText" lastClr="000000"/>
                </a:solidFill>
              </a:rPr>
              <a:t> リスク対策の</a:t>
            </a:r>
            <a:br>
              <a:rPr kumimoji="1" lang="ja-JP" altLang="en-US" sz="1000" b="1">
                <a:solidFill>
                  <a:sysClr val="windowText" lastClr="000000"/>
                </a:solidFill>
              </a:rPr>
            </a:br>
            <a:r>
              <a:rPr kumimoji="1" lang="ja-JP" altLang="en-US" sz="1000" b="1">
                <a:solidFill>
                  <a:sysClr val="windowText" lastClr="000000"/>
                </a:solidFill>
              </a:rPr>
              <a:t>実施状況</a:t>
            </a:r>
          </a:p>
        </xdr:txBody>
      </xdr:sp>
      <xdr:sp macro="" textlink="">
        <xdr:nvSpPr>
          <xdr:cNvPr id="67" name="正方形/長方形 66"/>
          <xdr:cNvSpPr/>
        </xdr:nvSpPr>
        <xdr:spPr>
          <a:xfrm>
            <a:off x="546952" y="2292092"/>
            <a:ext cx="1180699" cy="493305"/>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50" b="1">
                <a:solidFill>
                  <a:srgbClr val="C00000"/>
                </a:solidFill>
              </a:rPr>
              <a:t>B</a:t>
            </a:r>
            <a:r>
              <a:rPr kumimoji="1" lang="ja-JP" altLang="en-US" sz="1050" b="1">
                <a:solidFill>
                  <a:srgbClr val="C00000"/>
                </a:solidFill>
              </a:rPr>
              <a:t>　</a:t>
            </a:r>
            <a:r>
              <a:rPr kumimoji="1" lang="ja-JP" altLang="en-US" sz="1000" b="1">
                <a:solidFill>
                  <a:sysClr val="windowText" lastClr="000000"/>
                </a:solidFill>
              </a:rPr>
              <a:t>リスクの認識</a:t>
            </a:r>
            <a:endParaRPr kumimoji="1" lang="en-US" altLang="ja-JP" sz="1000" b="1">
              <a:solidFill>
                <a:sysClr val="windowText" lastClr="000000"/>
              </a:solidFill>
            </a:endParaRPr>
          </a:p>
          <a:p>
            <a:pPr algn="ctr"/>
            <a:r>
              <a:rPr kumimoji="1" lang="ja-JP" altLang="en-US" sz="1000" b="1">
                <a:solidFill>
                  <a:sysClr val="windowText" lastClr="000000"/>
                </a:solidFill>
              </a:rPr>
              <a:t>について</a:t>
            </a:r>
          </a:p>
        </xdr:txBody>
      </xdr:sp>
      <xdr:sp macro="" textlink="">
        <xdr:nvSpPr>
          <xdr:cNvPr id="70" name="正方形/長方形 69"/>
          <xdr:cNvSpPr/>
        </xdr:nvSpPr>
        <xdr:spPr>
          <a:xfrm>
            <a:off x="8717146" y="2960595"/>
            <a:ext cx="1580541" cy="504000"/>
          </a:xfrm>
          <a:prstGeom prst="rect">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050">
                <a:solidFill>
                  <a:sysClr val="windowText" lastClr="000000"/>
                </a:solidFill>
              </a:rPr>
              <a:t>対策の内容を記入＜必須＞</a:t>
            </a:r>
          </a:p>
        </xdr:txBody>
      </xdr:sp>
      <xdr:cxnSp macro="">
        <xdr:nvCxnSpPr>
          <xdr:cNvPr id="71" name="直線矢印コネクタ 70"/>
          <xdr:cNvCxnSpPr>
            <a:stCxn id="47" idx="3"/>
            <a:endCxn id="70" idx="1"/>
          </xdr:cNvCxnSpPr>
        </xdr:nvCxnSpPr>
        <xdr:spPr>
          <a:xfrm>
            <a:off x="8364856" y="3212595"/>
            <a:ext cx="352289" cy="0"/>
          </a:xfrm>
          <a:prstGeom prst="straightConnector1">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sp macro="" textlink="">
        <xdr:nvSpPr>
          <xdr:cNvPr id="86" name="正方形/長方形 85"/>
          <xdr:cNvSpPr/>
        </xdr:nvSpPr>
        <xdr:spPr>
          <a:xfrm>
            <a:off x="6612932" y="2073073"/>
            <a:ext cx="1837617" cy="1501097"/>
          </a:xfrm>
          <a:prstGeom prst="rect">
            <a:avLst/>
          </a:prstGeom>
          <a:noFill/>
          <a:ln w="9525">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marL="0" indent="0" algn="l"/>
            <a:r>
              <a:rPr kumimoji="1" lang="en-US" altLang="ja-JP" sz="1000" b="1">
                <a:solidFill>
                  <a:srgbClr val="C00000"/>
                </a:solidFill>
                <a:latin typeface="+mn-lt"/>
                <a:ea typeface="+mn-ea"/>
                <a:cs typeface="+mn-cs"/>
              </a:rPr>
              <a:t>F</a:t>
            </a:r>
            <a:endParaRPr kumimoji="1" lang="ja-JP" altLang="en-US" sz="1000" b="1">
              <a:solidFill>
                <a:srgbClr val="C00000"/>
              </a:solidFill>
              <a:latin typeface="+mn-lt"/>
              <a:ea typeface="+mn-ea"/>
              <a:cs typeface="+mn-cs"/>
            </a:endParaRPr>
          </a:p>
        </xdr:txBody>
      </xdr:sp>
      <xdr:sp macro="" textlink="">
        <xdr:nvSpPr>
          <xdr:cNvPr id="87" name="正方形/長方形 86"/>
          <xdr:cNvSpPr/>
        </xdr:nvSpPr>
        <xdr:spPr>
          <a:xfrm>
            <a:off x="8564804" y="2073073"/>
            <a:ext cx="1837617" cy="1501097"/>
          </a:xfrm>
          <a:prstGeom prst="rect">
            <a:avLst/>
          </a:prstGeom>
          <a:noFill/>
          <a:ln w="9525">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marL="0" indent="0" algn="l"/>
            <a:r>
              <a:rPr kumimoji="1" lang="en-US" altLang="ja-JP" sz="1000" b="1">
                <a:solidFill>
                  <a:srgbClr val="C00000"/>
                </a:solidFill>
                <a:latin typeface="+mn-lt"/>
                <a:ea typeface="+mn-ea"/>
                <a:cs typeface="+mn-cs"/>
              </a:rPr>
              <a:t>G</a:t>
            </a:r>
            <a:endParaRPr kumimoji="1" lang="ja-JP" altLang="en-US" sz="1000" b="1">
              <a:solidFill>
                <a:srgbClr val="C00000"/>
              </a:solidFill>
              <a:latin typeface="+mn-lt"/>
              <a:ea typeface="+mn-ea"/>
              <a:cs typeface="+mn-cs"/>
            </a:endParaRPr>
          </a:p>
        </xdr:txBody>
      </xdr:sp>
      <xdr:sp macro="" textlink="">
        <xdr:nvSpPr>
          <xdr:cNvPr id="91" name="正方形/長方形 90"/>
          <xdr:cNvSpPr/>
        </xdr:nvSpPr>
        <xdr:spPr>
          <a:xfrm>
            <a:off x="2565502" y="2598993"/>
            <a:ext cx="1132825" cy="493830"/>
          </a:xfrm>
          <a:prstGeom prst="rect">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a:r>
              <a:rPr kumimoji="1" lang="ja-JP" altLang="en-US" sz="1050">
                <a:solidFill>
                  <a:sysClr val="windowText" lastClr="000000"/>
                </a:solidFill>
              </a:rPr>
              <a:t>補足があれば記入＜任意＞</a:t>
            </a:r>
          </a:p>
        </xdr:txBody>
      </xdr:sp>
      <xdr:cxnSp macro="">
        <xdr:nvCxnSpPr>
          <xdr:cNvPr id="93" name="カギ線コネクタ 92"/>
          <xdr:cNvCxnSpPr>
            <a:stCxn id="2" idx="3"/>
            <a:endCxn id="91" idx="1"/>
          </xdr:cNvCxnSpPr>
        </xdr:nvCxnSpPr>
        <xdr:spPr>
          <a:xfrm>
            <a:off x="1864130" y="2503612"/>
            <a:ext cx="701372" cy="342296"/>
          </a:xfrm>
          <a:prstGeom prst="bentConnector3">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cxnSp macro="">
        <xdr:nvCxnSpPr>
          <xdr:cNvPr id="98" name="カギ線コネクタ 97"/>
          <xdr:cNvCxnSpPr>
            <a:stCxn id="91" idx="3"/>
            <a:endCxn id="9" idx="1"/>
          </xdr:cNvCxnSpPr>
        </xdr:nvCxnSpPr>
        <xdr:spPr>
          <a:xfrm flipV="1">
            <a:off x="3698327" y="2503612"/>
            <a:ext cx="385812" cy="342296"/>
          </a:xfrm>
          <a:prstGeom prst="bentConnector3">
            <a:avLst>
              <a:gd name="adj1" fmla="val 50000"/>
            </a:avLst>
          </a:prstGeom>
          <a:ln>
            <a:headEnd type="none" w="med" len="med"/>
            <a:tailEnd type="arrow" w="med" len="med"/>
          </a:ln>
        </xdr:spPr>
        <xdr:style>
          <a:lnRef idx="1">
            <a:schemeClr val="dk1"/>
          </a:lnRef>
          <a:fillRef idx="0">
            <a:schemeClr val="dk1"/>
          </a:fillRef>
          <a:effectRef idx="0">
            <a:schemeClr val="dk1"/>
          </a:effectRef>
          <a:fontRef idx="minor">
            <a:schemeClr val="tx1"/>
          </a:fontRef>
        </xdr:style>
      </xdr:cxnSp>
      <xdr:sp macro="" textlink="">
        <xdr:nvSpPr>
          <xdr:cNvPr id="33" name="正方形/長方形 32"/>
          <xdr:cNvSpPr/>
        </xdr:nvSpPr>
        <xdr:spPr>
          <a:xfrm>
            <a:off x="483537" y="3006629"/>
            <a:ext cx="333262" cy="332962"/>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50" b="1">
                <a:solidFill>
                  <a:srgbClr val="C00000"/>
                </a:solidFill>
              </a:rPr>
              <a:t>C</a:t>
            </a:r>
            <a:endParaRPr kumimoji="1" lang="ja-JP" altLang="en-US" sz="1000" b="1">
              <a:solidFill>
                <a:sysClr val="windowText" lastClr="000000"/>
              </a:solidFill>
            </a:endParaRPr>
          </a:p>
        </xdr:txBody>
      </xdr:sp>
      <xdr:sp macro="" textlink="">
        <xdr:nvSpPr>
          <xdr:cNvPr id="34" name="正方形/長方形 33"/>
          <xdr:cNvSpPr/>
        </xdr:nvSpPr>
        <xdr:spPr>
          <a:xfrm>
            <a:off x="2302195" y="2488884"/>
            <a:ext cx="333262" cy="332962"/>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50" b="1">
                <a:solidFill>
                  <a:srgbClr val="C00000"/>
                </a:solidFill>
              </a:rPr>
              <a:t>C</a:t>
            </a:r>
            <a:endParaRPr kumimoji="1" lang="ja-JP" altLang="en-US" sz="1000" b="1">
              <a:solidFill>
                <a:sysClr val="windowText" lastClr="000000"/>
              </a:solidFill>
            </a:endParaRPr>
          </a:p>
        </xdr:txBody>
      </xdr:sp>
      <xdr:sp macro="" textlink="">
        <xdr:nvSpPr>
          <xdr:cNvPr id="35" name="正方形/長方形 34"/>
          <xdr:cNvSpPr/>
        </xdr:nvSpPr>
        <xdr:spPr>
          <a:xfrm>
            <a:off x="4063722" y="3006629"/>
            <a:ext cx="333262" cy="332962"/>
          </a:xfrm>
          <a:prstGeom prst="rect">
            <a:avLst/>
          </a:prstGeom>
          <a:noFill/>
          <a:ln w="31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50" b="1">
                <a:solidFill>
                  <a:srgbClr val="C00000"/>
                </a:solidFill>
              </a:rPr>
              <a:t>F</a:t>
            </a:r>
            <a:endParaRPr kumimoji="1" lang="ja-JP" altLang="en-US" sz="1000" b="1">
              <a:solidFill>
                <a:sysClr val="windowText" lastClr="000000"/>
              </a:solidFill>
            </a:endParaRPr>
          </a:p>
        </xdr:txBody>
      </xdr:sp>
      <xdr:sp macro="" textlink="">
        <xdr:nvSpPr>
          <xdr:cNvPr id="40" name="正方形/長方形 39"/>
          <xdr:cNvSpPr/>
        </xdr:nvSpPr>
        <xdr:spPr>
          <a:xfrm>
            <a:off x="340868" y="1863076"/>
            <a:ext cx="3474215" cy="2197354"/>
          </a:xfrm>
          <a:prstGeom prst="rect">
            <a:avLst/>
          </a:prstGeom>
          <a:noFill/>
          <a:ln w="3175">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endParaRPr kumimoji="1" lang="ja-JP" altLang="en-US" sz="1000" b="1">
              <a:solidFill>
                <a:srgbClr val="C00000"/>
              </a:solidFill>
            </a:endParaRPr>
          </a:p>
        </xdr:txBody>
      </xdr:sp>
      <xdr:sp macro="" textlink="">
        <xdr:nvSpPr>
          <xdr:cNvPr id="41" name="正方形/長方形 40"/>
          <xdr:cNvSpPr/>
        </xdr:nvSpPr>
        <xdr:spPr>
          <a:xfrm>
            <a:off x="506685" y="1715299"/>
            <a:ext cx="2613894" cy="2667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marL="0" indent="0" algn="l"/>
            <a:r>
              <a:rPr kumimoji="1" lang="ja-JP" altLang="en-US" sz="1050">
                <a:solidFill>
                  <a:sysClr val="windowText" lastClr="000000"/>
                </a:solidFill>
                <a:latin typeface="+mn-lt"/>
                <a:ea typeface="+mn-ea"/>
                <a:cs typeface="+mn-cs"/>
              </a:rPr>
              <a:t>「</a:t>
            </a:r>
            <a:r>
              <a:rPr kumimoji="1" lang="en-US" altLang="ja-JP" sz="1050" b="1">
                <a:solidFill>
                  <a:srgbClr val="C00000"/>
                </a:solidFill>
                <a:latin typeface="+mn-lt"/>
                <a:ea typeface="+mn-ea"/>
                <a:cs typeface="+mn-cs"/>
              </a:rPr>
              <a:t>A</a:t>
            </a:r>
            <a:r>
              <a:rPr kumimoji="1" lang="en-US" altLang="ja-JP" sz="1050">
                <a:solidFill>
                  <a:sysClr val="windowText" lastClr="000000"/>
                </a:solidFill>
                <a:latin typeface="+mn-lt"/>
                <a:ea typeface="+mn-ea"/>
                <a:cs typeface="+mn-cs"/>
              </a:rPr>
              <a:t> </a:t>
            </a:r>
            <a:r>
              <a:rPr kumimoji="1" lang="ja-JP" altLang="en-US" sz="1050">
                <a:solidFill>
                  <a:sysClr val="windowText" lastClr="000000"/>
                </a:solidFill>
                <a:latin typeface="+mn-lt"/>
                <a:ea typeface="+mn-ea"/>
                <a:cs typeface="+mn-cs"/>
              </a:rPr>
              <a:t>重大リスク項目」の認識を回答する質問</a:t>
            </a:r>
          </a:p>
        </xdr:txBody>
      </xdr:sp>
      <xdr:sp macro="" textlink="">
        <xdr:nvSpPr>
          <xdr:cNvPr id="43" name="正方形/長方形 42"/>
          <xdr:cNvSpPr/>
        </xdr:nvSpPr>
        <xdr:spPr>
          <a:xfrm>
            <a:off x="3972648" y="1863076"/>
            <a:ext cx="6482133" cy="2197354"/>
          </a:xfrm>
          <a:prstGeom prst="rect">
            <a:avLst/>
          </a:prstGeom>
          <a:noFill/>
          <a:ln w="3175">
            <a:solidFill>
              <a:schemeClr val="bg1">
                <a:lumMod val="6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t"/>
          <a:lstStyle/>
          <a:p>
            <a:pPr algn="l"/>
            <a:endParaRPr kumimoji="1" lang="ja-JP" altLang="en-US" sz="1000" b="1">
              <a:solidFill>
                <a:srgbClr val="C00000"/>
              </a:solidFill>
            </a:endParaRPr>
          </a:p>
        </xdr:txBody>
      </xdr:sp>
      <xdr:sp macro="" textlink="">
        <xdr:nvSpPr>
          <xdr:cNvPr id="44" name="正方形/長方形 43"/>
          <xdr:cNvSpPr/>
        </xdr:nvSpPr>
        <xdr:spPr>
          <a:xfrm>
            <a:off x="4082763" y="1715299"/>
            <a:ext cx="5020226" cy="26670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marL="0" indent="0" algn="l"/>
            <a:r>
              <a:rPr kumimoji="1" lang="ja-JP" altLang="en-US" sz="1050">
                <a:solidFill>
                  <a:sysClr val="windowText" lastClr="000000"/>
                </a:solidFill>
                <a:latin typeface="+mn-lt"/>
                <a:ea typeface="+mn-ea"/>
                <a:cs typeface="+mn-cs"/>
              </a:rPr>
              <a:t>「</a:t>
            </a:r>
            <a:r>
              <a:rPr kumimoji="1" lang="en-US" altLang="ja-JP" sz="1050" b="1">
                <a:solidFill>
                  <a:srgbClr val="C00000"/>
                </a:solidFill>
                <a:latin typeface="+mn-lt"/>
                <a:ea typeface="+mn-ea"/>
                <a:cs typeface="+mn-cs"/>
              </a:rPr>
              <a:t>E</a:t>
            </a:r>
            <a:r>
              <a:rPr kumimoji="1" lang="en-US" altLang="ja-JP" sz="1050">
                <a:solidFill>
                  <a:sysClr val="windowText" lastClr="000000"/>
                </a:solidFill>
                <a:latin typeface="+mn-lt"/>
                <a:ea typeface="+mn-ea"/>
                <a:cs typeface="+mn-cs"/>
              </a:rPr>
              <a:t> </a:t>
            </a:r>
            <a:r>
              <a:rPr kumimoji="1" lang="ja-JP" altLang="en-US" sz="1050">
                <a:solidFill>
                  <a:sysClr val="windowText" lastClr="000000"/>
                </a:solidFill>
                <a:latin typeface="+mn-lt"/>
                <a:ea typeface="+mn-ea"/>
                <a:cs typeface="+mn-cs"/>
              </a:rPr>
              <a:t>重大リスク項目」への対策の実施状況を回答する質問</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710712</xdr:colOff>
      <xdr:row>60</xdr:row>
      <xdr:rowOff>87922</xdr:rowOff>
    </xdr:from>
    <xdr:ext cx="723275" cy="314638"/>
    <xdr:sp macro="" textlink="">
      <xdr:nvSpPr>
        <xdr:cNvPr id="2" name="テキスト ボックス 1"/>
        <xdr:cNvSpPr txBox="1"/>
      </xdr:nvSpPr>
      <xdr:spPr>
        <a:xfrm>
          <a:off x="4322885" y="11920903"/>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：記入欄</a:t>
          </a:r>
        </a:p>
      </xdr:txBody>
    </xdr:sp>
    <xdr:clientData/>
  </xdr:oneCellAnchor>
  <xdr:twoCellAnchor>
    <xdr:from>
      <xdr:col>4</xdr:col>
      <xdr:colOff>242065</xdr:colOff>
      <xdr:row>60</xdr:row>
      <xdr:rowOff>161192</xdr:rowOff>
    </xdr:from>
    <xdr:to>
      <xdr:col>5</xdr:col>
      <xdr:colOff>1575290</xdr:colOff>
      <xdr:row>68</xdr:row>
      <xdr:rowOff>128083</xdr:rowOff>
    </xdr:to>
    <xdr:grpSp>
      <xdr:nvGrpSpPr>
        <xdr:cNvPr id="28" name="グループ化 27"/>
        <xdr:cNvGrpSpPr/>
      </xdr:nvGrpSpPr>
      <xdr:grpSpPr>
        <a:xfrm>
          <a:off x="3861565" y="12561010"/>
          <a:ext cx="5957180" cy="1698709"/>
          <a:chOff x="3854238" y="11994173"/>
          <a:chExt cx="5963840" cy="1630102"/>
        </a:xfrm>
      </xdr:grpSpPr>
      <xdr:pic>
        <xdr:nvPicPr>
          <xdr:cNvPr id="26" name="図 2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61290" y="12217771"/>
            <a:ext cx="5956788" cy="140650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フリーフォーム 5"/>
          <xdr:cNvSpPr/>
        </xdr:nvSpPr>
        <xdr:spPr>
          <a:xfrm>
            <a:off x="3854238" y="12550057"/>
            <a:ext cx="5193586" cy="947421"/>
          </a:xfrm>
          <a:custGeom>
            <a:avLst/>
            <a:gdLst>
              <a:gd name="connsiteX0" fmla="*/ 0 w 5471949"/>
              <a:gd name="connsiteY0" fmla="*/ 748862 h 991914"/>
              <a:gd name="connsiteX1" fmla="*/ 0 w 5471949"/>
              <a:gd name="connsiteY1" fmla="*/ 991914 h 991914"/>
              <a:gd name="connsiteX2" fmla="*/ 5471949 w 5471949"/>
              <a:gd name="connsiteY2" fmla="*/ 991914 h 991914"/>
              <a:gd name="connsiteX3" fmla="*/ 5471949 w 5471949"/>
              <a:gd name="connsiteY3" fmla="*/ 729155 h 991914"/>
              <a:gd name="connsiteX4" fmla="*/ 4769069 w 5471949"/>
              <a:gd name="connsiteY4" fmla="*/ 729155 h 991914"/>
              <a:gd name="connsiteX5" fmla="*/ 4769069 w 5471949"/>
              <a:gd name="connsiteY5" fmla="*/ 0 h 991914"/>
              <a:gd name="connsiteX6" fmla="*/ 3442138 w 5471949"/>
              <a:gd name="connsiteY6" fmla="*/ 0 h 991914"/>
              <a:gd name="connsiteX7" fmla="*/ 3442138 w 5471949"/>
              <a:gd name="connsiteY7" fmla="*/ 742293 h 991914"/>
              <a:gd name="connsiteX8" fmla="*/ 2988880 w 5471949"/>
              <a:gd name="connsiteY8" fmla="*/ 742293 h 991914"/>
              <a:gd name="connsiteX9" fmla="*/ 2988880 w 5471949"/>
              <a:gd name="connsiteY9" fmla="*/ 6569 h 991914"/>
              <a:gd name="connsiteX10" fmla="*/ 1405759 w 5471949"/>
              <a:gd name="connsiteY10" fmla="*/ 6569 h 991914"/>
              <a:gd name="connsiteX11" fmla="*/ 1405759 w 5471949"/>
              <a:gd name="connsiteY11" fmla="*/ 742293 h 991914"/>
              <a:gd name="connsiteX12" fmla="*/ 0 w 5471949"/>
              <a:gd name="connsiteY12" fmla="*/ 748862 h 9919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5471949" h="991914">
                <a:moveTo>
                  <a:pt x="0" y="748862"/>
                </a:moveTo>
                <a:lnTo>
                  <a:pt x="0" y="991914"/>
                </a:lnTo>
                <a:lnTo>
                  <a:pt x="5471949" y="991914"/>
                </a:lnTo>
                <a:lnTo>
                  <a:pt x="5471949" y="729155"/>
                </a:lnTo>
                <a:lnTo>
                  <a:pt x="4769069" y="729155"/>
                </a:lnTo>
                <a:lnTo>
                  <a:pt x="4769069" y="0"/>
                </a:lnTo>
                <a:lnTo>
                  <a:pt x="3442138" y="0"/>
                </a:lnTo>
                <a:lnTo>
                  <a:pt x="3442138" y="742293"/>
                </a:lnTo>
                <a:lnTo>
                  <a:pt x="2988880" y="742293"/>
                </a:lnTo>
                <a:lnTo>
                  <a:pt x="2988880" y="6569"/>
                </a:lnTo>
                <a:lnTo>
                  <a:pt x="1405759" y="6569"/>
                </a:lnTo>
                <a:lnTo>
                  <a:pt x="1405759" y="742293"/>
                </a:lnTo>
                <a:lnTo>
                  <a:pt x="0" y="748862"/>
                </a:lnTo>
                <a:close/>
              </a:path>
            </a:pathLst>
          </a:cu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700">
              <a:solidFill>
                <a:sysClr val="windowText" lastClr="000000"/>
              </a:solidFill>
            </a:endParaRPr>
          </a:p>
        </xdr:txBody>
      </xdr:sp>
      <xdr:sp macro="" textlink="">
        <xdr:nvSpPr>
          <xdr:cNvPr id="8" name="正方形/長方形 7"/>
          <xdr:cNvSpPr/>
        </xdr:nvSpPr>
        <xdr:spPr>
          <a:xfrm>
            <a:off x="8003905" y="12812355"/>
            <a:ext cx="1741453" cy="340702"/>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50" b="0">
                <a:solidFill>
                  <a:schemeClr val="bg1"/>
                </a:solidFill>
              </a:rPr>
              <a:t>赤枠内にご記入ください</a:t>
            </a:r>
          </a:p>
        </xdr:txBody>
      </xdr:sp>
      <xdr:cxnSp macro="">
        <xdr:nvCxnSpPr>
          <xdr:cNvPr id="5" name="直線矢印コネクタ 4"/>
          <xdr:cNvCxnSpPr>
            <a:stCxn id="8" idx="1"/>
          </xdr:cNvCxnSpPr>
        </xdr:nvCxnSpPr>
        <xdr:spPr>
          <a:xfrm flipH="1" flipV="1">
            <a:off x="7737103" y="12973741"/>
            <a:ext cx="266803" cy="8965"/>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4" name="正方形/長方形 3"/>
          <xdr:cNvSpPr/>
        </xdr:nvSpPr>
        <xdr:spPr>
          <a:xfrm>
            <a:off x="3905249" y="11994173"/>
            <a:ext cx="490904" cy="175846"/>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700">
              <a:solidFill>
                <a:sysClr val="windowText" lastClr="000000"/>
              </a:solidFill>
              <a:latin typeface="+mn-lt"/>
              <a:ea typeface="+mn-ea"/>
              <a:cs typeface="+mn-cs"/>
            </a:endParaRPr>
          </a:p>
        </xdr:txBody>
      </xdr:sp>
    </xdr:grpSp>
    <xdr:clientData/>
  </xdr:twoCellAnchor>
  <xdr:twoCellAnchor>
    <xdr:from>
      <xdr:col>4</xdr:col>
      <xdr:colOff>249117</xdr:colOff>
      <xdr:row>69</xdr:row>
      <xdr:rowOff>51288</xdr:rowOff>
    </xdr:from>
    <xdr:to>
      <xdr:col>5</xdr:col>
      <xdr:colOff>1575290</xdr:colOff>
      <xdr:row>79</xdr:row>
      <xdr:rowOff>52846</xdr:rowOff>
    </xdr:to>
    <xdr:grpSp>
      <xdr:nvGrpSpPr>
        <xdr:cNvPr id="29" name="グループ化 28"/>
        <xdr:cNvGrpSpPr/>
      </xdr:nvGrpSpPr>
      <xdr:grpSpPr>
        <a:xfrm>
          <a:off x="3868617" y="14390743"/>
          <a:ext cx="5950128" cy="2097058"/>
          <a:chOff x="3861290" y="13745307"/>
          <a:chExt cx="5956788" cy="2009135"/>
        </a:xfrm>
      </xdr:grpSpPr>
      <xdr:pic>
        <xdr:nvPicPr>
          <xdr:cNvPr id="27" name="図 2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61290" y="14042174"/>
            <a:ext cx="5956788" cy="140650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9" name="正方形/長方形 18"/>
          <xdr:cNvSpPr/>
        </xdr:nvSpPr>
        <xdr:spPr>
          <a:xfrm>
            <a:off x="4988508" y="15398039"/>
            <a:ext cx="3162476" cy="356403"/>
          </a:xfrm>
          <a:prstGeom prst="rect">
            <a:avLst/>
          </a:prstGeom>
          <a:solidFill>
            <a:schemeClr val="tx1">
              <a:lumMod val="65000"/>
              <a:lumOff val="35000"/>
            </a:schemeClr>
          </a:solidFill>
          <a:ln w="3175">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50" b="0">
                <a:solidFill>
                  <a:schemeClr val="bg1"/>
                </a:solidFill>
              </a:rPr>
              <a:t>再エネによる年間発電量は赤枠内にご記入ください</a:t>
            </a:r>
          </a:p>
        </xdr:txBody>
      </xdr:sp>
      <xdr:cxnSp macro="">
        <xdr:nvCxnSpPr>
          <xdr:cNvPr id="16" name="直線矢印コネクタ 15"/>
          <xdr:cNvCxnSpPr>
            <a:stCxn id="19" idx="0"/>
            <a:endCxn id="20" idx="4"/>
          </xdr:cNvCxnSpPr>
        </xdr:nvCxnSpPr>
        <xdr:spPr>
          <a:xfrm flipH="1" flipV="1">
            <a:off x="5536481" y="14527384"/>
            <a:ext cx="1033265" cy="870655"/>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20" name="円/楕円 19"/>
          <xdr:cNvSpPr/>
        </xdr:nvSpPr>
        <xdr:spPr>
          <a:xfrm>
            <a:off x="5133268" y="14359066"/>
            <a:ext cx="806426" cy="168318"/>
          </a:xfrm>
          <a:prstGeom prst="ellipse">
            <a:avLst/>
          </a:prstGeom>
          <a:no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700">
              <a:solidFill>
                <a:sysClr val="windowText" lastClr="000000"/>
              </a:solidFill>
              <a:latin typeface="+mn-lt"/>
              <a:ea typeface="+mn-ea"/>
              <a:cs typeface="+mn-cs"/>
            </a:endParaRPr>
          </a:p>
        </xdr:txBody>
      </xdr:sp>
      <xdr:sp macro="" textlink="">
        <xdr:nvSpPr>
          <xdr:cNvPr id="10" name="フリーフォーム 9"/>
          <xdr:cNvSpPr/>
        </xdr:nvSpPr>
        <xdr:spPr>
          <a:xfrm>
            <a:off x="7121769" y="14375423"/>
            <a:ext cx="1919654" cy="945173"/>
          </a:xfrm>
          <a:custGeom>
            <a:avLst/>
            <a:gdLst>
              <a:gd name="connsiteX0" fmla="*/ 0 w 1919654"/>
              <a:gd name="connsiteY0" fmla="*/ 0 h 945173"/>
              <a:gd name="connsiteX1" fmla="*/ 0 w 1919654"/>
              <a:gd name="connsiteY1" fmla="*/ 945173 h 945173"/>
              <a:gd name="connsiteX2" fmla="*/ 1919654 w 1919654"/>
              <a:gd name="connsiteY2" fmla="*/ 945173 h 945173"/>
              <a:gd name="connsiteX3" fmla="*/ 1919654 w 1919654"/>
              <a:gd name="connsiteY3" fmla="*/ 710712 h 945173"/>
              <a:gd name="connsiteX4" fmla="*/ 1245577 w 1919654"/>
              <a:gd name="connsiteY4" fmla="*/ 710712 h 945173"/>
              <a:gd name="connsiteX5" fmla="*/ 1245577 w 1919654"/>
              <a:gd name="connsiteY5" fmla="*/ 0 h 945173"/>
              <a:gd name="connsiteX6" fmla="*/ 0 w 1919654"/>
              <a:gd name="connsiteY6" fmla="*/ 0 h 9451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919654" h="945173">
                <a:moveTo>
                  <a:pt x="0" y="0"/>
                </a:moveTo>
                <a:lnTo>
                  <a:pt x="0" y="945173"/>
                </a:lnTo>
                <a:lnTo>
                  <a:pt x="1919654" y="945173"/>
                </a:lnTo>
                <a:lnTo>
                  <a:pt x="1919654" y="710712"/>
                </a:lnTo>
                <a:lnTo>
                  <a:pt x="1245577" y="710712"/>
                </a:lnTo>
                <a:lnTo>
                  <a:pt x="1245577" y="0"/>
                </a:lnTo>
                <a:lnTo>
                  <a:pt x="0" y="0"/>
                </a:lnTo>
                <a:close/>
              </a:path>
            </a:pathLst>
          </a:cu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700">
              <a:solidFill>
                <a:sysClr val="windowText" lastClr="000000"/>
              </a:solidFill>
              <a:latin typeface="+mn-lt"/>
              <a:ea typeface="+mn-ea"/>
              <a:cs typeface="+mn-cs"/>
            </a:endParaRPr>
          </a:p>
        </xdr:txBody>
      </xdr:sp>
      <xdr:sp macro="" textlink="">
        <xdr:nvSpPr>
          <xdr:cNvPr id="17" name="テキスト ボックス 16"/>
          <xdr:cNvSpPr txBox="1"/>
        </xdr:nvSpPr>
        <xdr:spPr>
          <a:xfrm>
            <a:off x="4322885" y="13745307"/>
            <a:ext cx="723275" cy="3146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t>：記入欄</a:t>
            </a:r>
          </a:p>
        </xdr:txBody>
      </xdr:sp>
      <xdr:sp macro="" textlink="">
        <xdr:nvSpPr>
          <xdr:cNvPr id="21" name="正方形/長方形 20"/>
          <xdr:cNvSpPr/>
        </xdr:nvSpPr>
        <xdr:spPr>
          <a:xfrm>
            <a:off x="3905249" y="13818577"/>
            <a:ext cx="490904" cy="175846"/>
          </a:xfrm>
          <a:prstGeom prst="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kumimoji="1" lang="ja-JP" altLang="en-US" sz="700">
              <a:solidFill>
                <a:sysClr val="windowText" lastClr="000000"/>
              </a:solidFill>
              <a:latin typeface="+mn-lt"/>
              <a:ea typeface="+mn-ea"/>
              <a:cs typeface="+mn-cs"/>
            </a:endParaRPr>
          </a:p>
        </xdr:txBody>
      </xdr:sp>
      <xdr:cxnSp macro="">
        <xdr:nvCxnSpPr>
          <xdr:cNvPr id="22" name="直線矢印コネクタ 21"/>
          <xdr:cNvCxnSpPr>
            <a:stCxn id="19" idx="0"/>
          </xdr:cNvCxnSpPr>
        </xdr:nvCxnSpPr>
        <xdr:spPr>
          <a:xfrm flipV="1">
            <a:off x="6569746" y="15152077"/>
            <a:ext cx="559350" cy="245962"/>
          </a:xfrm>
          <a:prstGeom prst="straightConnector1">
            <a:avLst/>
          </a:prstGeom>
          <a:ln w="28575">
            <a:solidFill>
              <a:schemeClr val="tx1">
                <a:lumMod val="65000"/>
                <a:lumOff val="35000"/>
              </a:schemeClr>
            </a:solidFill>
            <a:tailEnd type="triangle" w="lg" len="lg"/>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3175">
          <a:solidFill>
            <a:sysClr val="windowText" lastClr="000000"/>
          </a:solidFill>
        </a:ln>
      </a:spPr>
      <a:bodyPr vertOverflow="clip" horzOverflow="clip" rtlCol="0" anchor="t"/>
      <a:lstStyle>
        <a:defPPr algn="l">
          <a:defRPr kumimoji="1" sz="7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laws.e-gov.go.jp/search/elawsSearch/elaws_search/lsg0500/detail?lawId=340M50000040015" TargetMode="External"/><Relationship Id="rId1" Type="http://schemas.openxmlformats.org/officeDocument/2006/relationships/hyperlink" Target="http://elaws.e-gov.go.jp/search/elawsSearch/elaws_search/lsg0500/detail?lawId=340M50000040015"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37"/>
  <sheetViews>
    <sheetView showGridLines="0" tabSelected="1" zoomScale="85" zoomScaleNormal="85" workbookViewId="0">
      <selection activeCell="E15" sqref="E15:K15"/>
    </sheetView>
  </sheetViews>
  <sheetFormatPr defaultRowHeight="14.25" x14ac:dyDescent="0.25"/>
  <cols>
    <col min="1" max="1" width="2.109375" style="3" customWidth="1"/>
    <col min="2" max="2" width="2.77734375" style="3" customWidth="1"/>
    <col min="3" max="3" width="2.44140625" style="3" customWidth="1"/>
    <col min="4" max="4" width="24.33203125" style="3" bestFit="1" customWidth="1"/>
    <col min="5" max="5" width="11.77734375" style="3" customWidth="1"/>
    <col min="6" max="6" width="15.77734375" style="3" customWidth="1"/>
    <col min="7" max="7" width="7.6640625" style="3" customWidth="1"/>
    <col min="8" max="9" width="11.5546875" style="3" customWidth="1"/>
    <col min="10" max="10" width="12.33203125" style="3" customWidth="1"/>
    <col min="11" max="11" width="13.77734375" style="3" customWidth="1"/>
    <col min="12" max="12" width="6.88671875" style="3" customWidth="1"/>
    <col min="13" max="13" width="21.109375" style="3" customWidth="1"/>
    <col min="14" max="16384" width="8.88671875" style="3"/>
  </cols>
  <sheetData>
    <row r="1" spans="2:12" ht="21" customHeight="1" x14ac:dyDescent="0.25">
      <c r="B1" s="84" t="str">
        <f>CONCATENATE(K2,"/",E15,"/",E16,"/",E17)</f>
        <v>（事務局使用欄のため記入不要）//選択してください/先に「申請者種別」を選択してください</v>
      </c>
      <c r="C1" s="84"/>
      <c r="D1" s="84"/>
      <c r="E1" s="84"/>
      <c r="F1" s="84"/>
      <c r="G1" s="84"/>
      <c r="H1" s="84"/>
      <c r="I1" s="84"/>
      <c r="J1" s="84"/>
      <c r="K1" s="84"/>
      <c r="L1" s="84"/>
    </row>
    <row r="2" spans="2:12" ht="15.75" customHeight="1" x14ac:dyDescent="0.25">
      <c r="B2" s="15" t="s">
        <v>434</v>
      </c>
      <c r="J2" s="76" t="s">
        <v>245</v>
      </c>
      <c r="K2" s="202" t="s">
        <v>1519</v>
      </c>
      <c r="L2" s="163"/>
    </row>
    <row r="4" spans="2:12" ht="5.0999999999999996" customHeight="1" x14ac:dyDescent="0.25">
      <c r="C4" s="294" t="s">
        <v>104</v>
      </c>
      <c r="D4" s="293" t="s">
        <v>105</v>
      </c>
      <c r="E4" s="293"/>
      <c r="F4" s="293"/>
      <c r="G4" s="293"/>
      <c r="H4" s="293"/>
      <c r="I4" s="293"/>
    </row>
    <row r="5" spans="2:12" ht="15.75" customHeight="1" x14ac:dyDescent="0.25">
      <c r="C5" s="294"/>
      <c r="D5" s="293"/>
      <c r="E5" s="293"/>
      <c r="F5" s="293"/>
      <c r="G5" s="293"/>
      <c r="H5" s="293"/>
      <c r="I5" s="293"/>
      <c r="K5" s="89" t="s">
        <v>21</v>
      </c>
      <c r="L5" s="68"/>
    </row>
    <row r="6" spans="2:12" ht="3" customHeight="1" x14ac:dyDescent="0.25">
      <c r="C6" s="294"/>
      <c r="D6" s="293"/>
      <c r="E6" s="293"/>
      <c r="F6" s="293"/>
      <c r="G6" s="293"/>
      <c r="H6" s="293"/>
      <c r="I6" s="293"/>
    </row>
    <row r="7" spans="2:12" ht="15.75" customHeight="1" x14ac:dyDescent="0.25">
      <c r="C7" s="294"/>
      <c r="D7" s="293"/>
      <c r="E7" s="293"/>
      <c r="F7" s="293"/>
      <c r="G7" s="293"/>
      <c r="H7" s="293"/>
      <c r="I7" s="293"/>
      <c r="K7" s="90" t="s">
        <v>24</v>
      </c>
      <c r="L7" s="11"/>
    </row>
    <row r="8" spans="2:12" ht="3" customHeight="1" x14ac:dyDescent="0.25">
      <c r="C8"/>
      <c r="D8" s="293"/>
      <c r="E8" s="293"/>
      <c r="F8" s="293"/>
      <c r="G8" s="293"/>
      <c r="H8" s="293"/>
      <c r="I8" s="293"/>
    </row>
    <row r="9" spans="2:12" ht="15.75" x14ac:dyDescent="0.25">
      <c r="C9"/>
      <c r="D9" s="293"/>
      <c r="E9" s="293"/>
      <c r="F9" s="293"/>
      <c r="G9" s="293"/>
      <c r="H9" s="293"/>
      <c r="I9" s="293"/>
      <c r="K9" s="90" t="s">
        <v>118</v>
      </c>
      <c r="L9" s="44"/>
    </row>
    <row r="10" spans="2:12" ht="80.099999999999994" customHeight="1" x14ac:dyDescent="0.25"/>
    <row r="11" spans="2:12" s="1" customFormat="1" ht="20.100000000000001" customHeight="1" x14ac:dyDescent="0.25">
      <c r="B11" s="2" t="s">
        <v>84</v>
      </c>
      <c r="C11" s="2"/>
      <c r="D11" s="4"/>
      <c r="E11" s="4"/>
      <c r="F11" s="4"/>
      <c r="G11" s="4"/>
      <c r="H11" s="4"/>
      <c r="I11" s="4"/>
      <c r="J11" s="4"/>
      <c r="K11" s="4"/>
      <c r="L11" s="4"/>
    </row>
    <row r="13" spans="2:12" ht="15.75" x14ac:dyDescent="0.25">
      <c r="C13" s="67" t="s">
        <v>1048</v>
      </c>
      <c r="D13" s="67"/>
      <c r="E13" s="67"/>
      <c r="F13" s="67"/>
      <c r="G13" s="67"/>
      <c r="H13" s="67"/>
      <c r="I13" s="67"/>
      <c r="J13" s="67"/>
      <c r="K13" s="67"/>
    </row>
    <row r="15" spans="2:12" s="1" customFormat="1" ht="26.25" customHeight="1" x14ac:dyDescent="0.25">
      <c r="C15" s="88" t="s">
        <v>0</v>
      </c>
      <c r="D15" s="43"/>
      <c r="E15" s="207"/>
      <c r="F15" s="228"/>
      <c r="G15" s="228"/>
      <c r="H15" s="228"/>
      <c r="I15" s="228"/>
      <c r="J15" s="228"/>
      <c r="K15" s="208"/>
    </row>
    <row r="16" spans="2:12" s="1" customFormat="1" ht="26.25" customHeight="1" x14ac:dyDescent="0.25">
      <c r="C16" s="88" t="s">
        <v>1</v>
      </c>
      <c r="D16" s="22"/>
      <c r="E16" s="207" t="s">
        <v>122</v>
      </c>
      <c r="F16" s="228"/>
      <c r="G16" s="228"/>
      <c r="H16" s="228"/>
      <c r="I16" s="228"/>
      <c r="J16" s="228"/>
      <c r="K16" s="208"/>
    </row>
    <row r="17" spans="2:12" s="1" customFormat="1" ht="26.25" customHeight="1" x14ac:dyDescent="0.25">
      <c r="C17" s="88" t="s">
        <v>60</v>
      </c>
      <c r="D17" s="22"/>
      <c r="E17" s="207" t="s">
        <v>176</v>
      </c>
      <c r="F17" s="228"/>
      <c r="G17" s="228"/>
      <c r="H17" s="228"/>
      <c r="I17" s="228"/>
      <c r="J17" s="228"/>
      <c r="K17" s="208"/>
    </row>
    <row r="18" spans="2:12" ht="30" customHeight="1" x14ac:dyDescent="0.25"/>
    <row r="19" spans="2:12" s="1" customFormat="1" ht="20.100000000000001" customHeight="1" x14ac:dyDescent="0.25">
      <c r="B19" s="2" t="s">
        <v>85</v>
      </c>
      <c r="C19" s="4"/>
      <c r="D19" s="4"/>
      <c r="E19" s="4"/>
      <c r="F19" s="4"/>
      <c r="G19" s="4"/>
      <c r="H19" s="4"/>
      <c r="I19" s="4"/>
      <c r="J19" s="4"/>
      <c r="K19" s="4"/>
      <c r="L19" s="4"/>
    </row>
    <row r="20" spans="2:12" x14ac:dyDescent="0.25">
      <c r="C20" s="59"/>
      <c r="D20" s="59"/>
      <c r="E20" s="59"/>
      <c r="F20" s="59"/>
      <c r="G20" s="59"/>
      <c r="H20" s="59"/>
      <c r="I20" s="59"/>
      <c r="J20" s="59"/>
      <c r="K20" s="59"/>
      <c r="L20" s="59"/>
    </row>
    <row r="21" spans="2:12" ht="15.75" x14ac:dyDescent="0.25">
      <c r="C21" s="91" t="s">
        <v>119</v>
      </c>
      <c r="D21" s="59"/>
      <c r="E21" s="59"/>
      <c r="F21" s="59"/>
      <c r="G21" s="59"/>
      <c r="H21" s="59"/>
      <c r="I21" s="59"/>
      <c r="J21" s="59"/>
      <c r="K21" s="59"/>
      <c r="L21" s="59"/>
    </row>
    <row r="22" spans="2:12" x14ac:dyDescent="0.25">
      <c r="C22" s="34"/>
      <c r="D22" s="34"/>
      <c r="E22" s="34"/>
      <c r="F22" s="34"/>
      <c r="G22" s="34"/>
      <c r="H22" s="34"/>
      <c r="I22" s="34"/>
      <c r="J22" s="34"/>
      <c r="K22" s="34"/>
      <c r="L22" s="34"/>
    </row>
    <row r="23" spans="2:12" ht="15.75" x14ac:dyDescent="0.25">
      <c r="B23" s="42" t="s">
        <v>211</v>
      </c>
      <c r="C23" s="7"/>
      <c r="D23" s="8"/>
      <c r="E23" s="8"/>
      <c r="F23" s="8"/>
      <c r="G23" s="8"/>
      <c r="H23" s="8"/>
      <c r="I23" s="8"/>
      <c r="J23" s="8"/>
      <c r="K23" s="8"/>
      <c r="L23" s="8"/>
    </row>
    <row r="24" spans="2:12" x14ac:dyDescent="0.25">
      <c r="C24" s="37"/>
      <c r="D24" s="37"/>
      <c r="E24" s="37"/>
      <c r="F24" s="37"/>
      <c r="G24" s="37"/>
      <c r="H24" s="37"/>
      <c r="I24" s="37"/>
      <c r="J24" s="37"/>
      <c r="K24" s="37"/>
      <c r="L24" s="37"/>
    </row>
    <row r="25" spans="2:12" ht="15.75" x14ac:dyDescent="0.25">
      <c r="C25" s="85" t="s">
        <v>212</v>
      </c>
      <c r="D25" s="54"/>
      <c r="E25" s="49"/>
      <c r="F25" s="50"/>
      <c r="G25" s="295" t="s">
        <v>122</v>
      </c>
      <c r="H25" s="296"/>
      <c r="I25" s="92" t="str">
        <f>IF(G25="はい","⇒下表の入力必須欄を記入してください。",IF(G25="選択してください","","2.2にお進みください"))</f>
        <v/>
      </c>
      <c r="J25" s="45"/>
      <c r="K25" s="45"/>
      <c r="L25" s="45"/>
    </row>
    <row r="26" spans="2:12" ht="14.25" customHeight="1" x14ac:dyDescent="0.25"/>
    <row r="27" spans="2:12" s="28" customFormat="1" ht="63" x14ac:dyDescent="0.25">
      <c r="B27" s="1"/>
      <c r="C27" s="6"/>
      <c r="D27" s="225" t="s">
        <v>32</v>
      </c>
      <c r="E27" s="227"/>
      <c r="F27" s="102" t="s">
        <v>178</v>
      </c>
      <c r="G27" s="94" t="s">
        <v>2</v>
      </c>
      <c r="H27" s="95" t="s">
        <v>80</v>
      </c>
      <c r="I27" s="248" t="s">
        <v>255</v>
      </c>
      <c r="J27" s="248"/>
      <c r="K27" s="248" t="s">
        <v>256</v>
      </c>
      <c r="L27" s="248"/>
    </row>
    <row r="28" spans="2:12" s="28" customFormat="1" ht="16.5" customHeight="1" x14ac:dyDescent="0.25">
      <c r="B28" s="1"/>
      <c r="C28" s="209">
        <v>1</v>
      </c>
      <c r="D28" s="218" t="s">
        <v>122</v>
      </c>
      <c r="E28" s="219"/>
      <c r="F28" s="175"/>
      <c r="G28" s="96" t="s">
        <v>35</v>
      </c>
      <c r="H28" s="234" t="e">
        <f>VLOOKUP(D28,プルダウン用!$I$6:$J$30,2,FALSE)</f>
        <v>#N/A</v>
      </c>
      <c r="I28" s="217"/>
      <c r="J28" s="217"/>
      <c r="K28" s="212" t="e">
        <f>I28/(F28*8760)</f>
        <v>#DIV/0!</v>
      </c>
      <c r="L28" s="212"/>
    </row>
    <row r="29" spans="2:12" s="28" customFormat="1" ht="16.5" customHeight="1" x14ac:dyDescent="0.25">
      <c r="B29" s="1"/>
      <c r="C29" s="210"/>
      <c r="D29" s="220"/>
      <c r="E29" s="221"/>
      <c r="F29" s="176"/>
      <c r="G29" s="97" t="s">
        <v>35</v>
      </c>
      <c r="H29" s="235"/>
      <c r="I29" s="216"/>
      <c r="J29" s="216"/>
      <c r="K29" s="211" t="e">
        <f>I29/F29</f>
        <v>#DIV/0!</v>
      </c>
      <c r="L29" s="211"/>
    </row>
    <row r="30" spans="2:12" s="28" customFormat="1" ht="16.5" customHeight="1" x14ac:dyDescent="0.25">
      <c r="B30" s="1"/>
      <c r="C30" s="209">
        <v>2</v>
      </c>
      <c r="D30" s="218" t="s">
        <v>122</v>
      </c>
      <c r="E30" s="219"/>
      <c r="F30" s="175"/>
      <c r="G30" s="96" t="s">
        <v>35</v>
      </c>
      <c r="H30" s="234" t="e">
        <f>VLOOKUP(D30,プルダウン用!$I$6:$J$30,2,FALSE)</f>
        <v>#N/A</v>
      </c>
      <c r="I30" s="217"/>
      <c r="J30" s="217"/>
      <c r="K30" s="212" t="e">
        <f>I30/(F30*8760)</f>
        <v>#DIV/0!</v>
      </c>
      <c r="L30" s="212"/>
    </row>
    <row r="31" spans="2:12" s="28" customFormat="1" ht="16.5" customHeight="1" x14ac:dyDescent="0.25">
      <c r="B31" s="1"/>
      <c r="C31" s="210"/>
      <c r="D31" s="220"/>
      <c r="E31" s="221"/>
      <c r="F31" s="176"/>
      <c r="G31" s="97" t="s">
        <v>35</v>
      </c>
      <c r="H31" s="235"/>
      <c r="I31" s="216"/>
      <c r="J31" s="216"/>
      <c r="K31" s="211" t="e">
        <f>I31/F31</f>
        <v>#DIV/0!</v>
      </c>
      <c r="L31" s="211"/>
    </row>
    <row r="32" spans="2:12" s="28" customFormat="1" ht="20.100000000000001" customHeight="1" x14ac:dyDescent="0.25">
      <c r="B32" s="1"/>
      <c r="C32" s="23"/>
      <c r="D32" s="27"/>
      <c r="E32" s="27"/>
      <c r="F32" s="23"/>
      <c r="G32" s="23"/>
      <c r="H32" s="23"/>
      <c r="I32" s="100" t="s">
        <v>149</v>
      </c>
      <c r="J32" s="101">
        <f>SUM(I28,I30)</f>
        <v>0</v>
      </c>
      <c r="K32" s="23"/>
      <c r="L32" s="23"/>
    </row>
    <row r="33" spans="2:12" s="28" customFormat="1" ht="20.100000000000001" customHeight="1" x14ac:dyDescent="0.25">
      <c r="B33" s="1"/>
      <c r="C33" s="23"/>
      <c r="D33" s="27"/>
      <c r="E33" s="27"/>
      <c r="F33" s="23"/>
      <c r="G33" s="23"/>
      <c r="H33" s="23"/>
      <c r="I33" s="100" t="s">
        <v>218</v>
      </c>
      <c r="J33" s="101">
        <f>SUM(I29,I31)</f>
        <v>0</v>
      </c>
      <c r="K33" s="23"/>
      <c r="L33" s="23"/>
    </row>
    <row r="34" spans="2:12" s="28" customFormat="1" ht="20.100000000000001" customHeight="1" x14ac:dyDescent="0.25">
      <c r="C34" s="35"/>
    </row>
    <row r="35" spans="2:12" ht="15.75" x14ac:dyDescent="0.25">
      <c r="B35" s="42" t="s">
        <v>138</v>
      </c>
      <c r="C35" s="7"/>
      <c r="D35" s="8"/>
      <c r="E35" s="8"/>
      <c r="F35" s="8"/>
      <c r="G35" s="8"/>
      <c r="H35" s="8"/>
      <c r="I35" s="8"/>
      <c r="J35" s="8"/>
      <c r="K35" s="8"/>
      <c r="L35" s="8"/>
    </row>
    <row r="36" spans="2:12" s="28" customFormat="1" x14ac:dyDescent="0.25">
      <c r="C36" s="222"/>
      <c r="D36" s="222"/>
      <c r="E36" s="222"/>
      <c r="F36" s="222"/>
      <c r="G36" s="222"/>
      <c r="H36" s="222"/>
      <c r="I36" s="222"/>
      <c r="J36" s="222"/>
      <c r="K36" s="222"/>
      <c r="L36" s="222"/>
    </row>
    <row r="37" spans="2:12" s="28" customFormat="1" ht="15.75" x14ac:dyDescent="0.25">
      <c r="C37" s="85" t="s">
        <v>142</v>
      </c>
      <c r="D37" s="54"/>
      <c r="E37" s="49"/>
      <c r="F37" s="50"/>
      <c r="G37" s="254" t="s">
        <v>122</v>
      </c>
      <c r="H37" s="254"/>
      <c r="I37" s="92" t="str">
        <f>IF(G37="はい","⇒下表の入力必須欄を記入してください。",IF(G37="選択してください","","2.3にお進みください"))</f>
        <v/>
      </c>
      <c r="J37" s="45"/>
      <c r="K37" s="45"/>
      <c r="L37" s="45"/>
    </row>
    <row r="38" spans="2:12" ht="18" customHeight="1" x14ac:dyDescent="0.25">
      <c r="B38" s="12"/>
    </row>
    <row r="39" spans="2:12" s="15" customFormat="1" ht="31.5" x14ac:dyDescent="0.25">
      <c r="B39" s="16"/>
      <c r="C39" s="93"/>
      <c r="D39" s="225" t="s">
        <v>32</v>
      </c>
      <c r="E39" s="227"/>
      <c r="F39" s="94" t="s">
        <v>97</v>
      </c>
      <c r="G39" s="94" t="s">
        <v>2</v>
      </c>
      <c r="H39" s="95" t="s">
        <v>80</v>
      </c>
      <c r="I39" s="232" t="s">
        <v>34</v>
      </c>
      <c r="J39" s="232"/>
      <c r="K39" s="232" t="s">
        <v>31</v>
      </c>
      <c r="L39" s="232"/>
    </row>
    <row r="40" spans="2:12" s="1" customFormat="1" ht="20.100000000000001" customHeight="1" x14ac:dyDescent="0.25">
      <c r="B40" s="12"/>
      <c r="C40" s="93">
        <v>1</v>
      </c>
      <c r="D40" s="229" t="s">
        <v>122</v>
      </c>
      <c r="E40" s="230"/>
      <c r="F40" s="200"/>
      <c r="G40" s="98" t="s">
        <v>41</v>
      </c>
      <c r="H40" s="99" t="str">
        <f>IF(COUNTIF(D40,"水力*")=0,VLOOKUP(D40,プルダウン用!$I$5:$J$30,2,FALSE),IF(F40&lt;20,20,22))</f>
        <v xml:space="preserve"> </v>
      </c>
      <c r="I40" s="215"/>
      <c r="J40" s="215"/>
      <c r="K40" s="233" t="e">
        <f>I40/(F40*8760)</f>
        <v>#DIV/0!</v>
      </c>
      <c r="L40" s="233"/>
    </row>
    <row r="41" spans="2:12" s="1" customFormat="1" ht="20.100000000000001" customHeight="1" x14ac:dyDescent="0.25">
      <c r="C41" s="93">
        <v>2</v>
      </c>
      <c r="D41" s="229" t="s">
        <v>122</v>
      </c>
      <c r="E41" s="230"/>
      <c r="F41" s="200"/>
      <c r="G41" s="98" t="s">
        <v>41</v>
      </c>
      <c r="H41" s="99" t="str">
        <f>IF(COUNTIF(D41,"水力*")=0,VLOOKUP(D41,プルダウン用!$I$5:$J$30,2,FALSE),IF(F41&lt;20,20,22))</f>
        <v xml:space="preserve"> </v>
      </c>
      <c r="I41" s="215"/>
      <c r="J41" s="215"/>
      <c r="K41" s="233" t="e">
        <f>I41/(F41*8760)</f>
        <v>#DIV/0!</v>
      </c>
      <c r="L41" s="233"/>
    </row>
    <row r="42" spans="2:12" s="1" customFormat="1" ht="20.100000000000001" customHeight="1" x14ac:dyDescent="0.25">
      <c r="C42" s="93">
        <v>3</v>
      </c>
      <c r="D42" s="229" t="s">
        <v>122</v>
      </c>
      <c r="E42" s="230"/>
      <c r="F42" s="200"/>
      <c r="G42" s="98" t="s">
        <v>41</v>
      </c>
      <c r="H42" s="99" t="str">
        <f>IF(COUNTIF(D42,"水力*")=0,VLOOKUP(D42,プルダウン用!$I$5:$J$30,2,FALSE),IF(F42&lt;20,20,22))</f>
        <v xml:space="preserve"> </v>
      </c>
      <c r="I42" s="215"/>
      <c r="J42" s="215"/>
      <c r="K42" s="233" t="e">
        <f>I42/(F42*8760)</f>
        <v>#DIV/0!</v>
      </c>
      <c r="L42" s="233"/>
    </row>
    <row r="43" spans="2:12" s="1" customFormat="1" ht="20.100000000000001" customHeight="1" x14ac:dyDescent="0.25">
      <c r="C43" s="93">
        <v>4</v>
      </c>
      <c r="D43" s="229" t="s">
        <v>122</v>
      </c>
      <c r="E43" s="230"/>
      <c r="F43" s="200"/>
      <c r="G43" s="98" t="s">
        <v>41</v>
      </c>
      <c r="H43" s="99" t="str">
        <f>IF(COUNTIF(D43,"水力*")=0,VLOOKUP(D43,プルダウン用!$I$5:$J$30,2,FALSE),IF(F43&lt;20,20,22))</f>
        <v xml:space="preserve"> </v>
      </c>
      <c r="I43" s="215"/>
      <c r="J43" s="215"/>
      <c r="K43" s="233" t="e">
        <f>I43/(F43*8760)</f>
        <v>#DIV/0!</v>
      </c>
      <c r="L43" s="233"/>
    </row>
    <row r="44" spans="2:12" s="1" customFormat="1" ht="20.100000000000001" customHeight="1" x14ac:dyDescent="0.25">
      <c r="C44" s="93">
        <v>5</v>
      </c>
      <c r="D44" s="229" t="s">
        <v>122</v>
      </c>
      <c r="E44" s="230"/>
      <c r="F44" s="200"/>
      <c r="G44" s="98" t="s">
        <v>41</v>
      </c>
      <c r="H44" s="99" t="str">
        <f>IF(COUNTIF(D44,"水力*")=0,VLOOKUP(D44,プルダウン用!$I$5:$J$30,2,FALSE),IF(F44&lt;20,20,22))</f>
        <v xml:space="preserve"> </v>
      </c>
      <c r="I44" s="215"/>
      <c r="J44" s="215"/>
      <c r="K44" s="233" t="e">
        <f>I44/(F44*8760)</f>
        <v>#DIV/0!</v>
      </c>
      <c r="L44" s="233"/>
    </row>
    <row r="45" spans="2:12" s="1" customFormat="1" ht="20.100000000000001" customHeight="1" x14ac:dyDescent="0.25">
      <c r="C45" s="23"/>
      <c r="D45" s="27"/>
      <c r="E45" s="27"/>
      <c r="F45" s="23"/>
      <c r="G45" s="23"/>
      <c r="I45" s="100" t="s">
        <v>98</v>
      </c>
      <c r="J45" s="101">
        <f>SUM(I40:J44)</f>
        <v>0</v>
      </c>
      <c r="L45" s="23"/>
    </row>
    <row r="46" spans="2:12" s="1" customFormat="1" x14ac:dyDescent="0.15">
      <c r="C46" s="23"/>
      <c r="D46" s="27"/>
      <c r="E46" s="27"/>
      <c r="F46" s="23"/>
      <c r="G46" s="23"/>
      <c r="H46" s="23"/>
      <c r="I46" s="39"/>
      <c r="J46" s="23"/>
      <c r="K46" s="23"/>
      <c r="L46" s="23"/>
    </row>
    <row r="47" spans="2:12" s="1" customFormat="1" ht="25.5" customHeight="1" x14ac:dyDescent="0.25">
      <c r="C47" s="23"/>
      <c r="D47" s="27"/>
      <c r="E47" s="27"/>
      <c r="F47" s="23"/>
      <c r="G47" s="23"/>
      <c r="H47" s="23"/>
      <c r="I47" s="38"/>
      <c r="J47" s="23"/>
      <c r="K47" s="23"/>
      <c r="L47" s="23"/>
    </row>
    <row r="48" spans="2:12" s="1" customFormat="1" ht="29.25" customHeight="1" x14ac:dyDescent="0.25">
      <c r="C48" s="23"/>
      <c r="D48" s="27"/>
      <c r="E48" s="27"/>
      <c r="F48" s="23"/>
      <c r="G48" s="23"/>
      <c r="H48" s="23"/>
      <c r="I48" s="23"/>
      <c r="J48" s="23"/>
      <c r="K48" s="23"/>
      <c r="L48" s="23"/>
    </row>
    <row r="49" spans="1:12" ht="15.75" x14ac:dyDescent="0.25">
      <c r="B49" s="42" t="s">
        <v>135</v>
      </c>
      <c r="C49" s="7"/>
      <c r="D49" s="8"/>
      <c r="E49" s="8"/>
      <c r="F49" s="8"/>
      <c r="G49" s="8"/>
      <c r="H49" s="8"/>
      <c r="I49" s="8"/>
      <c r="J49" s="8"/>
      <c r="K49" s="8"/>
      <c r="L49" s="8"/>
    </row>
    <row r="50" spans="1:12" s="1" customFormat="1" x14ac:dyDescent="0.25"/>
    <row r="51" spans="1:12" ht="15.75" x14ac:dyDescent="0.25">
      <c r="C51" s="103" t="s">
        <v>143</v>
      </c>
      <c r="D51" s="54"/>
      <c r="E51" s="49"/>
      <c r="F51" s="50"/>
      <c r="G51" s="254" t="s">
        <v>122</v>
      </c>
      <c r="H51" s="254"/>
      <c r="I51" s="92" t="str">
        <f>IF(G51="はい","⇒下表の入力必須欄を記入してください。",IF(G51="選択してください","","2.4にお進みください"))</f>
        <v/>
      </c>
      <c r="J51" s="45"/>
      <c r="K51" s="45"/>
      <c r="L51" s="45"/>
    </row>
    <row r="52" spans="1:12" x14ac:dyDescent="0.25">
      <c r="C52" s="41"/>
    </row>
    <row r="53" spans="1:12" ht="31.5" x14ac:dyDescent="0.25">
      <c r="C53" s="94"/>
      <c r="D53" s="225" t="s">
        <v>32</v>
      </c>
      <c r="E53" s="227"/>
      <c r="F53" s="102" t="s">
        <v>51</v>
      </c>
      <c r="G53" s="94" t="s">
        <v>2</v>
      </c>
      <c r="H53" s="95" t="s">
        <v>80</v>
      </c>
      <c r="I53" s="249" t="s">
        <v>123</v>
      </c>
      <c r="J53" s="249"/>
    </row>
    <row r="54" spans="1:12" ht="15.75" x14ac:dyDescent="0.25">
      <c r="A54" s="1"/>
      <c r="B54" s="1"/>
      <c r="C54" s="255">
        <v>1</v>
      </c>
      <c r="D54" s="218" t="s">
        <v>175</v>
      </c>
      <c r="E54" s="219"/>
      <c r="F54" s="175"/>
      <c r="G54" s="96" t="s">
        <v>33</v>
      </c>
      <c r="H54" s="234" t="e">
        <f>VLOOKUP(D54,プルダウン用!$I$6:$J$30,2,FALSE)</f>
        <v>#N/A</v>
      </c>
      <c r="I54" s="250"/>
      <c r="J54" s="251"/>
      <c r="K54" s="1"/>
      <c r="L54" s="1"/>
    </row>
    <row r="55" spans="1:12" s="1" customFormat="1" ht="15.75" x14ac:dyDescent="0.25">
      <c r="C55" s="256"/>
      <c r="D55" s="220"/>
      <c r="E55" s="221"/>
      <c r="F55" s="176"/>
      <c r="G55" s="97" t="s">
        <v>35</v>
      </c>
      <c r="H55" s="235"/>
      <c r="I55" s="252"/>
      <c r="J55" s="253"/>
    </row>
    <row r="56" spans="1:12" s="1" customFormat="1" ht="15.75" x14ac:dyDescent="0.25">
      <c r="C56" s="255">
        <v>2</v>
      </c>
      <c r="D56" s="218" t="s">
        <v>122</v>
      </c>
      <c r="E56" s="219"/>
      <c r="F56" s="175"/>
      <c r="G56" s="96" t="s">
        <v>33</v>
      </c>
      <c r="H56" s="234" t="e">
        <f>VLOOKUP(D56,プルダウン用!$I$6:$J$30,2,FALSE)</f>
        <v>#N/A</v>
      </c>
      <c r="I56" s="250"/>
      <c r="J56" s="251"/>
    </row>
    <row r="57" spans="1:12" s="1" customFormat="1" ht="15.75" x14ac:dyDescent="0.25">
      <c r="C57" s="256"/>
      <c r="D57" s="220"/>
      <c r="E57" s="221"/>
      <c r="F57" s="176"/>
      <c r="G57" s="97" t="s">
        <v>35</v>
      </c>
      <c r="H57" s="235"/>
      <c r="I57" s="252"/>
      <c r="J57" s="253"/>
    </row>
    <row r="58" spans="1:12" s="1" customFormat="1" ht="34.5" customHeight="1" x14ac:dyDescent="0.25">
      <c r="C58" s="23"/>
      <c r="D58" s="27"/>
      <c r="E58" s="27"/>
      <c r="F58" s="23"/>
      <c r="G58" s="23"/>
      <c r="H58" s="23"/>
      <c r="I58" s="100" t="s">
        <v>254</v>
      </c>
      <c r="J58" s="101">
        <f>SUM(I54,I56)</f>
        <v>0</v>
      </c>
      <c r="K58" s="23"/>
      <c r="L58" s="23"/>
    </row>
    <row r="59" spans="1:12" s="1" customFormat="1" ht="33" customHeight="1" x14ac:dyDescent="0.25">
      <c r="C59" s="23"/>
      <c r="D59" s="27"/>
      <c r="E59" s="27"/>
      <c r="F59" s="23"/>
      <c r="G59" s="23"/>
      <c r="H59" s="23"/>
      <c r="I59" s="23"/>
      <c r="J59" s="23"/>
      <c r="K59" s="23"/>
      <c r="L59" s="23"/>
    </row>
    <row r="60" spans="1:12" ht="15.75" x14ac:dyDescent="0.25">
      <c r="B60" s="42" t="s">
        <v>137</v>
      </c>
      <c r="C60" s="7"/>
      <c r="D60" s="8"/>
      <c r="E60" s="8"/>
      <c r="F60" s="8"/>
      <c r="G60" s="8"/>
      <c r="H60" s="8"/>
      <c r="I60" s="8"/>
      <c r="J60" s="8"/>
      <c r="K60" s="8"/>
      <c r="L60" s="8"/>
    </row>
    <row r="61" spans="1:12" s="28" customFormat="1" x14ac:dyDescent="0.25">
      <c r="C61" s="222"/>
      <c r="D61" s="222"/>
      <c r="E61" s="222"/>
      <c r="F61" s="222"/>
      <c r="G61" s="222"/>
      <c r="H61" s="222"/>
      <c r="I61" s="222"/>
      <c r="J61" s="222"/>
      <c r="K61" s="222"/>
      <c r="L61" s="222"/>
    </row>
    <row r="62" spans="1:12" s="28" customFormat="1" ht="15.75" x14ac:dyDescent="0.25">
      <c r="C62" s="103" t="s">
        <v>146</v>
      </c>
      <c r="D62" s="54"/>
      <c r="E62" s="49"/>
      <c r="F62" s="50"/>
      <c r="G62" s="254" t="s">
        <v>122</v>
      </c>
      <c r="H62" s="254"/>
      <c r="I62" s="48" t="str">
        <f>IF(G62="はい","⇒下表の入力必須欄を記入してください。",IF(G62="選択してください","","2.5にお進みください"))</f>
        <v/>
      </c>
      <c r="J62" s="45"/>
      <c r="K62" s="45"/>
      <c r="L62" s="45"/>
    </row>
    <row r="63" spans="1:12" ht="15" customHeight="1" x14ac:dyDescent="0.25"/>
    <row r="64" spans="1:12" ht="42.75" customHeight="1" x14ac:dyDescent="0.25">
      <c r="C64" s="93"/>
      <c r="D64" s="231" t="s">
        <v>32</v>
      </c>
      <c r="E64" s="227"/>
      <c r="F64" s="95" t="s">
        <v>116</v>
      </c>
      <c r="G64" s="94" t="s">
        <v>2</v>
      </c>
      <c r="H64" s="95" t="s">
        <v>80</v>
      </c>
      <c r="I64" s="249" t="s">
        <v>103</v>
      </c>
      <c r="J64" s="249"/>
      <c r="K64" s="232" t="s">
        <v>213</v>
      </c>
      <c r="L64" s="232"/>
    </row>
    <row r="65" spans="1:12" s="15" customFormat="1" ht="20.100000000000001" customHeight="1" x14ac:dyDescent="0.25">
      <c r="A65" s="24"/>
      <c r="B65" s="24"/>
      <c r="C65" s="93">
        <v>1</v>
      </c>
      <c r="D65" s="229" t="s">
        <v>122</v>
      </c>
      <c r="E65" s="230"/>
      <c r="F65" s="177"/>
      <c r="G65" s="98" t="str">
        <f t="shared" ref="G65:G70" si="0">IF(COUNTIF(D65,"雪氷*")=0,"kW","ｔ")</f>
        <v>kW</v>
      </c>
      <c r="H65" s="99" t="str">
        <f>IF((COUNTIF(D65,"地*")+(COUNTIF(D65,"温*"))=0),VLOOKUP(D65,プルダウン用!$I$5:$J$30,2,FALSE),IF(F65&lt;=22,13,15))</f>
        <v xml:space="preserve"> </v>
      </c>
      <c r="I65" s="215"/>
      <c r="J65" s="215"/>
      <c r="K65" s="213" t="e">
        <f t="shared" ref="K65:K70" si="1">I65/F65</f>
        <v>#DIV/0!</v>
      </c>
      <c r="L65" s="213"/>
    </row>
    <row r="66" spans="1:12" s="24" customFormat="1" ht="20.100000000000001" customHeight="1" x14ac:dyDescent="0.25">
      <c r="C66" s="93">
        <v>2</v>
      </c>
      <c r="D66" s="229" t="s">
        <v>122</v>
      </c>
      <c r="E66" s="230"/>
      <c r="F66" s="177"/>
      <c r="G66" s="98" t="str">
        <f t="shared" si="0"/>
        <v>kW</v>
      </c>
      <c r="H66" s="99" t="str">
        <f>IF((COUNTIF(D66,"地*")+(COUNTIF(D66,"温*"))=0),VLOOKUP(D66,プルダウン用!$I$5:$J$30,2,FALSE),IF(F66&lt;=22,13,15))</f>
        <v xml:space="preserve"> </v>
      </c>
      <c r="I66" s="215"/>
      <c r="J66" s="215"/>
      <c r="K66" s="213" t="e">
        <f t="shared" si="1"/>
        <v>#DIV/0!</v>
      </c>
      <c r="L66" s="213"/>
    </row>
    <row r="67" spans="1:12" s="24" customFormat="1" ht="20.100000000000001" customHeight="1" x14ac:dyDescent="0.25">
      <c r="C67" s="93">
        <v>3</v>
      </c>
      <c r="D67" s="229" t="s">
        <v>122</v>
      </c>
      <c r="E67" s="230"/>
      <c r="F67" s="177"/>
      <c r="G67" s="98" t="str">
        <f t="shared" si="0"/>
        <v>kW</v>
      </c>
      <c r="H67" s="99" t="str">
        <f>IF((COUNTIF(D67,"地*")+(COUNTIF(D67,"温*"))=0),VLOOKUP(D67,プルダウン用!$I$5:$J$30,2,FALSE),IF(F67&lt;=22,13,15))</f>
        <v xml:space="preserve"> </v>
      </c>
      <c r="I67" s="215"/>
      <c r="J67" s="215"/>
      <c r="K67" s="213" t="e">
        <f t="shared" si="1"/>
        <v>#DIV/0!</v>
      </c>
      <c r="L67" s="213"/>
    </row>
    <row r="68" spans="1:12" s="24" customFormat="1" ht="20.100000000000001" customHeight="1" x14ac:dyDescent="0.25">
      <c r="C68" s="93">
        <v>4</v>
      </c>
      <c r="D68" s="229" t="s">
        <v>122</v>
      </c>
      <c r="E68" s="230"/>
      <c r="F68" s="177"/>
      <c r="G68" s="98" t="str">
        <f t="shared" si="0"/>
        <v>kW</v>
      </c>
      <c r="H68" s="99" t="str">
        <f>IF((COUNTIF(D68,"地*")+(COUNTIF(D68,"温*"))=0),VLOOKUP(D68,プルダウン用!$I$5:$J$30,2,FALSE),IF(F68&lt;=22,13,15))</f>
        <v xml:space="preserve"> </v>
      </c>
      <c r="I68" s="215"/>
      <c r="J68" s="215"/>
      <c r="K68" s="213" t="e">
        <f t="shared" si="1"/>
        <v>#DIV/0!</v>
      </c>
      <c r="L68" s="213"/>
    </row>
    <row r="69" spans="1:12" s="24" customFormat="1" ht="20.100000000000001" customHeight="1" x14ac:dyDescent="0.25">
      <c r="C69" s="93">
        <v>5</v>
      </c>
      <c r="D69" s="229" t="s">
        <v>122</v>
      </c>
      <c r="E69" s="230"/>
      <c r="F69" s="177"/>
      <c r="G69" s="98" t="str">
        <f t="shared" si="0"/>
        <v>kW</v>
      </c>
      <c r="H69" s="99" t="str">
        <f>IF((COUNTIF(D69,"地*")+(COUNTIF(D69,"温*"))=0),VLOOKUP(D69,プルダウン用!$I$5:$J$30,2,FALSE),IF(F69&lt;=22,13,15))</f>
        <v xml:space="preserve"> </v>
      </c>
      <c r="I69" s="215"/>
      <c r="J69" s="215"/>
      <c r="K69" s="213" t="e">
        <f t="shared" si="1"/>
        <v>#DIV/0!</v>
      </c>
      <c r="L69" s="213"/>
    </row>
    <row r="70" spans="1:12" s="24" customFormat="1" ht="20.100000000000001" customHeight="1" x14ac:dyDescent="0.25">
      <c r="C70" s="93">
        <v>6</v>
      </c>
      <c r="D70" s="229" t="s">
        <v>122</v>
      </c>
      <c r="E70" s="230"/>
      <c r="F70" s="177"/>
      <c r="G70" s="98" t="str">
        <f t="shared" si="0"/>
        <v>kW</v>
      </c>
      <c r="H70" s="99" t="str">
        <f>IF((COUNTIF(D70,"地*")+(COUNTIF(D70,"温*"))=0),VLOOKUP(D70,プルダウン用!$I$5:$J$30,2,FALSE),IF(F70&lt;=22,13,15))</f>
        <v xml:space="preserve"> </v>
      </c>
      <c r="I70" s="215"/>
      <c r="J70" s="215"/>
      <c r="K70" s="213" t="e">
        <f t="shared" si="1"/>
        <v>#DIV/0!</v>
      </c>
      <c r="L70" s="213"/>
    </row>
    <row r="71" spans="1:12" s="24" customFormat="1" ht="20.100000000000001" customHeight="1" x14ac:dyDescent="0.25">
      <c r="A71" s="53"/>
      <c r="B71" s="53"/>
      <c r="C71" s="104"/>
      <c r="D71" s="104"/>
      <c r="E71" s="104"/>
      <c r="F71" s="104"/>
      <c r="G71" s="104"/>
      <c r="H71" s="104"/>
      <c r="I71" s="100" t="s">
        <v>1504</v>
      </c>
      <c r="J71" s="105">
        <f>SUM(I65:J70)</f>
        <v>0</v>
      </c>
      <c r="K71" s="53"/>
      <c r="L71" s="53"/>
    </row>
    <row r="72" spans="1:12" s="31" customFormat="1" x14ac:dyDescent="0.15">
      <c r="C72" s="23"/>
      <c r="D72" s="23"/>
      <c r="E72" s="23"/>
      <c r="F72" s="23"/>
      <c r="G72" s="23"/>
      <c r="H72" s="23"/>
      <c r="I72" s="39"/>
      <c r="J72" s="23"/>
    </row>
    <row r="73" spans="1:12" s="31" customFormat="1" ht="20.100000000000001" customHeight="1" x14ac:dyDescent="0.25">
      <c r="C73" s="23"/>
      <c r="D73" s="23"/>
      <c r="E73" s="23"/>
      <c r="F73" s="23"/>
      <c r="G73" s="23"/>
      <c r="H73" s="23"/>
      <c r="I73" s="32"/>
      <c r="J73" s="23"/>
      <c r="K73" s="23"/>
    </row>
    <row r="74" spans="1:12" s="1" customFormat="1" ht="15.75" x14ac:dyDescent="0.25">
      <c r="B74" s="42" t="s">
        <v>141</v>
      </c>
      <c r="C74" s="7"/>
      <c r="D74" s="8"/>
      <c r="E74" s="8"/>
      <c r="F74" s="8"/>
      <c r="G74" s="8"/>
      <c r="H74" s="8"/>
      <c r="I74" s="8"/>
      <c r="J74" s="8"/>
      <c r="K74" s="8"/>
      <c r="L74" s="8"/>
    </row>
    <row r="75" spans="1:12" s="1" customFormat="1" x14ac:dyDescent="0.25">
      <c r="A75" s="28"/>
      <c r="B75" s="51"/>
      <c r="C75" s="51"/>
      <c r="D75" s="51"/>
      <c r="E75" s="51"/>
      <c r="F75" s="51"/>
      <c r="G75" s="51"/>
      <c r="H75" s="51"/>
      <c r="I75" s="51"/>
      <c r="J75" s="51"/>
      <c r="K75" s="51"/>
      <c r="L75" s="51"/>
    </row>
    <row r="76" spans="1:12" s="15" customFormat="1" ht="15.75" x14ac:dyDescent="0.25">
      <c r="C76" s="103" t="s">
        <v>147</v>
      </c>
      <c r="D76" s="106"/>
      <c r="E76" s="107"/>
      <c r="F76" s="108"/>
      <c r="G76" s="254" t="s">
        <v>122</v>
      </c>
      <c r="H76" s="254"/>
      <c r="I76" s="92" t="str">
        <f>IF(G76="はい","⇒下表の入力必須欄を記入してください。",IF(G76="選択してください","","2.6にお進みください"))</f>
        <v/>
      </c>
      <c r="J76" s="109"/>
      <c r="K76" s="109"/>
      <c r="L76" s="109"/>
    </row>
    <row r="77" spans="1:12" x14ac:dyDescent="0.25">
      <c r="C77" s="41"/>
    </row>
    <row r="78" spans="1:12" ht="31.5" x14ac:dyDescent="0.25">
      <c r="C78" s="94"/>
      <c r="D78" s="225" t="s">
        <v>120</v>
      </c>
      <c r="E78" s="227"/>
      <c r="F78" s="95" t="s">
        <v>99</v>
      </c>
      <c r="G78" s="94" t="s">
        <v>2</v>
      </c>
      <c r="H78" s="95" t="s">
        <v>80</v>
      </c>
      <c r="I78" s="249" t="s">
        <v>1037</v>
      </c>
      <c r="J78" s="249"/>
    </row>
    <row r="79" spans="1:12" ht="30" customHeight="1" x14ac:dyDescent="0.25">
      <c r="A79" s="1"/>
      <c r="B79" s="1"/>
      <c r="C79" s="94">
        <v>1</v>
      </c>
      <c r="D79" s="214"/>
      <c r="E79" s="214"/>
      <c r="F79" s="177"/>
      <c r="G79" s="98" t="s">
        <v>257</v>
      </c>
      <c r="H79" s="177"/>
      <c r="I79" s="215"/>
      <c r="J79" s="215"/>
      <c r="K79" s="1"/>
      <c r="L79" s="1"/>
    </row>
    <row r="80" spans="1:12" s="1" customFormat="1" ht="30" customHeight="1" x14ac:dyDescent="0.25">
      <c r="C80" s="94">
        <v>2</v>
      </c>
      <c r="D80" s="214"/>
      <c r="E80" s="214"/>
      <c r="F80" s="177"/>
      <c r="G80" s="98" t="s">
        <v>257</v>
      </c>
      <c r="H80" s="177"/>
      <c r="I80" s="215"/>
      <c r="J80" s="215"/>
    </row>
    <row r="81" spans="2:12" s="1" customFormat="1" ht="20.100000000000001" customHeight="1" x14ac:dyDescent="0.25">
      <c r="C81" s="23"/>
      <c r="D81" s="27"/>
      <c r="E81" s="27"/>
      <c r="F81" s="23"/>
      <c r="G81" s="23"/>
      <c r="H81" s="23"/>
      <c r="I81" s="32" t="s">
        <v>121</v>
      </c>
      <c r="J81" s="36">
        <f>SUM(I79,I80)</f>
        <v>0</v>
      </c>
      <c r="K81" s="23"/>
      <c r="L81" s="23"/>
    </row>
    <row r="82" spans="2:12" s="1" customFormat="1" ht="8.25" customHeight="1" x14ac:dyDescent="0.25">
      <c r="C82" s="23"/>
      <c r="D82" s="27"/>
      <c r="E82" s="27"/>
      <c r="F82" s="23"/>
      <c r="G82" s="23"/>
      <c r="H82" s="23"/>
      <c r="J82" s="23"/>
      <c r="K82" s="23"/>
      <c r="L82" s="23"/>
    </row>
    <row r="83" spans="2:12" s="1" customFormat="1" ht="20.25" customHeight="1" x14ac:dyDescent="0.25">
      <c r="C83" s="23"/>
      <c r="D83" s="27"/>
      <c r="E83" s="27"/>
      <c r="G83" s="23"/>
      <c r="H83" s="23"/>
      <c r="J83" s="23"/>
      <c r="K83" s="23"/>
      <c r="L83" s="23"/>
    </row>
    <row r="84" spans="2:12" s="1" customFormat="1" x14ac:dyDescent="0.2">
      <c r="C84" s="23"/>
      <c r="D84" s="27"/>
      <c r="E84" s="27"/>
      <c r="F84" s="178" t="s">
        <v>109</v>
      </c>
      <c r="G84" s="23"/>
      <c r="H84" s="23"/>
      <c r="J84" s="23"/>
      <c r="K84" s="23"/>
      <c r="L84" s="23"/>
    </row>
    <row r="85" spans="2:12" s="31" customFormat="1" x14ac:dyDescent="0.2">
      <c r="C85" s="23"/>
      <c r="D85" s="23"/>
      <c r="E85" s="23"/>
      <c r="F85" s="178" t="s">
        <v>195</v>
      </c>
      <c r="G85" s="23"/>
      <c r="H85" s="23"/>
    </row>
    <row r="86" spans="2:12" s="31" customFormat="1" ht="20.100000000000001" customHeight="1" x14ac:dyDescent="0.15">
      <c r="C86" s="23"/>
      <c r="D86" s="23"/>
      <c r="E86" s="23"/>
      <c r="F86" s="23"/>
      <c r="G86" s="23"/>
      <c r="H86" s="23"/>
      <c r="I86" s="39"/>
    </row>
    <row r="87" spans="2:12" s="1" customFormat="1" ht="15.75" x14ac:dyDescent="0.25">
      <c r="B87" s="42" t="s">
        <v>154</v>
      </c>
      <c r="C87" s="7"/>
      <c r="D87" s="8"/>
      <c r="E87" s="8"/>
      <c r="F87" s="8"/>
      <c r="G87" s="8"/>
      <c r="H87" s="8"/>
      <c r="I87" s="8"/>
      <c r="J87" s="8"/>
      <c r="K87" s="8"/>
      <c r="L87" s="8"/>
    </row>
    <row r="88" spans="2:12" s="31" customFormat="1" x14ac:dyDescent="0.25">
      <c r="B88" s="35"/>
      <c r="C88" s="35"/>
      <c r="D88" s="28"/>
      <c r="E88" s="28"/>
      <c r="F88" s="28"/>
      <c r="G88" s="28"/>
      <c r="H88" s="28"/>
      <c r="I88" s="28"/>
      <c r="J88" s="28"/>
      <c r="K88" s="28"/>
      <c r="L88" s="28"/>
    </row>
    <row r="89" spans="2:12" s="1" customFormat="1" ht="15.75" x14ac:dyDescent="0.25">
      <c r="B89" s="55"/>
      <c r="C89" s="110" t="s">
        <v>258</v>
      </c>
      <c r="D89" s="54"/>
      <c r="E89" s="77"/>
      <c r="F89" s="78"/>
      <c r="G89" s="78"/>
      <c r="H89" s="78"/>
      <c r="I89" s="78"/>
      <c r="J89" s="78"/>
      <c r="K89" s="78"/>
      <c r="L89" s="78"/>
    </row>
    <row r="90" spans="2:12" s="1" customFormat="1" ht="21.75" customHeight="1" x14ac:dyDescent="0.25">
      <c r="B90" s="111" t="s">
        <v>152</v>
      </c>
      <c r="C90" s="40"/>
      <c r="D90" s="3"/>
      <c r="E90" s="27"/>
      <c r="F90" s="23"/>
      <c r="G90" s="23"/>
      <c r="H90" s="23"/>
      <c r="I90" s="23"/>
      <c r="J90" s="23"/>
      <c r="K90" s="23"/>
      <c r="L90" s="23"/>
    </row>
    <row r="91" spans="2:12" s="1" customFormat="1" ht="30" customHeight="1" x14ac:dyDescent="0.25">
      <c r="C91" s="23"/>
      <c r="D91" s="112" t="s">
        <v>145</v>
      </c>
      <c r="E91" s="113"/>
      <c r="F91" s="114"/>
      <c r="G91" s="115">
        <f>J45+J32</f>
        <v>0</v>
      </c>
      <c r="H91" s="93" t="s">
        <v>17</v>
      </c>
      <c r="I91" s="1" t="s">
        <v>214</v>
      </c>
      <c r="J91" s="23"/>
      <c r="K91" s="23"/>
      <c r="L91" s="23"/>
    </row>
    <row r="92" spans="2:12" s="1" customFormat="1" ht="30" customHeight="1" x14ac:dyDescent="0.25">
      <c r="C92" s="23"/>
      <c r="D92" s="238" t="s">
        <v>179</v>
      </c>
      <c r="E92" s="239"/>
      <c r="F92" s="240"/>
      <c r="G92" s="179"/>
      <c r="H92" s="93" t="s">
        <v>17</v>
      </c>
      <c r="J92" s="23"/>
      <c r="K92" s="23"/>
      <c r="L92" s="23"/>
    </row>
    <row r="93" spans="2:12" s="1" customFormat="1" ht="30" customHeight="1" x14ac:dyDescent="0.25">
      <c r="C93" s="23"/>
      <c r="D93" s="118" t="s">
        <v>180</v>
      </c>
      <c r="E93" s="113"/>
      <c r="F93" s="114"/>
      <c r="G93" s="115">
        <f>J58</f>
        <v>0</v>
      </c>
      <c r="H93" s="93"/>
      <c r="I93" s="1" t="s">
        <v>144</v>
      </c>
      <c r="J93" s="23"/>
      <c r="K93" s="23"/>
      <c r="L93" s="23"/>
    </row>
    <row r="94" spans="2:12" s="1" customFormat="1" ht="30" customHeight="1" x14ac:dyDescent="0.25">
      <c r="C94" s="23"/>
      <c r="D94" s="116" t="s">
        <v>181</v>
      </c>
      <c r="E94" s="117"/>
      <c r="F94" s="114"/>
      <c r="G94" s="119">
        <f>ROUND(G91-G93-G92,0)</f>
        <v>0</v>
      </c>
      <c r="H94" s="93" t="s">
        <v>17</v>
      </c>
      <c r="I94" s="241" t="s">
        <v>261</v>
      </c>
      <c r="J94" s="242"/>
      <c r="K94" s="242"/>
      <c r="L94" s="242"/>
    </row>
    <row r="95" spans="2:12" s="31" customFormat="1" ht="15" customHeight="1" x14ac:dyDescent="0.25">
      <c r="C95" s="23"/>
      <c r="D95" s="23"/>
      <c r="E95" s="23"/>
      <c r="F95" s="23"/>
      <c r="G95" s="23"/>
      <c r="H95" s="23"/>
      <c r="I95" s="23"/>
      <c r="J95" s="23"/>
      <c r="K95" s="23"/>
    </row>
    <row r="96" spans="2:12" s="31" customFormat="1" ht="15.75" x14ac:dyDescent="0.25">
      <c r="B96" s="16" t="s">
        <v>153</v>
      </c>
      <c r="C96" s="12"/>
      <c r="D96" s="3"/>
      <c r="E96" s="27"/>
      <c r="F96" s="23"/>
      <c r="G96" s="23"/>
      <c r="H96" s="23"/>
      <c r="I96" s="23"/>
      <c r="J96" s="23"/>
      <c r="K96" s="23"/>
    </row>
    <row r="97" spans="1:12" s="31" customFormat="1" ht="30" customHeight="1" x14ac:dyDescent="0.25">
      <c r="C97" s="23"/>
      <c r="D97" s="21" t="s">
        <v>1505</v>
      </c>
      <c r="E97" s="113"/>
      <c r="F97" s="114"/>
      <c r="G97" s="115">
        <f>J71</f>
        <v>0</v>
      </c>
      <c r="H97" s="93" t="s">
        <v>17</v>
      </c>
      <c r="I97" s="1" t="s">
        <v>148</v>
      </c>
      <c r="J97" s="23"/>
      <c r="K97" s="23"/>
    </row>
    <row r="98" spans="1:12" s="31" customFormat="1" ht="30" customHeight="1" x14ac:dyDescent="0.25">
      <c r="C98" s="23"/>
      <c r="D98" s="112" t="s">
        <v>215</v>
      </c>
      <c r="E98" s="113"/>
      <c r="F98" s="114"/>
      <c r="G98" s="119">
        <f>J33</f>
        <v>0</v>
      </c>
      <c r="H98" s="93" t="s">
        <v>17</v>
      </c>
      <c r="I98" s="1" t="s">
        <v>150</v>
      </c>
      <c r="J98" s="23"/>
      <c r="K98" s="23"/>
    </row>
    <row r="99" spans="1:12" s="31" customFormat="1" ht="30" customHeight="1" x14ac:dyDescent="0.25">
      <c r="C99" s="23"/>
      <c r="D99" s="112" t="s">
        <v>217</v>
      </c>
      <c r="E99" s="113"/>
      <c r="F99" s="114"/>
      <c r="G99" s="120">
        <f>SUM(G97:G98)</f>
        <v>0</v>
      </c>
      <c r="H99" s="93" t="s">
        <v>17</v>
      </c>
      <c r="I99" s="1" t="s">
        <v>216</v>
      </c>
      <c r="J99" s="23"/>
      <c r="K99" s="23"/>
    </row>
    <row r="100" spans="1:12" s="31" customFormat="1" ht="30" customHeight="1" x14ac:dyDescent="0.25">
      <c r="C100" s="23"/>
      <c r="D100" s="238" t="s">
        <v>259</v>
      </c>
      <c r="E100" s="239"/>
      <c r="F100" s="240"/>
      <c r="G100" s="179"/>
      <c r="H100" s="93" t="s">
        <v>17</v>
      </c>
      <c r="J100" s="23"/>
      <c r="K100" s="23"/>
    </row>
    <row r="101" spans="1:12" s="31" customFormat="1" ht="30" customHeight="1" x14ac:dyDescent="0.25">
      <c r="C101" s="23"/>
      <c r="D101" s="118" t="s">
        <v>260</v>
      </c>
      <c r="E101" s="113"/>
      <c r="F101" s="114"/>
      <c r="G101" s="119">
        <f>J81</f>
        <v>0</v>
      </c>
      <c r="H101" s="93" t="s">
        <v>17</v>
      </c>
      <c r="I101" s="1" t="s">
        <v>151</v>
      </c>
      <c r="J101" s="23"/>
      <c r="K101" s="23"/>
    </row>
    <row r="102" spans="1:12" s="31" customFormat="1" ht="30" customHeight="1" x14ac:dyDescent="0.25">
      <c r="C102" s="23"/>
      <c r="D102" s="116" t="s">
        <v>182</v>
      </c>
      <c r="E102" s="117"/>
      <c r="F102" s="114"/>
      <c r="G102" s="119">
        <f>ROUND(G99-G101-G100,0)</f>
        <v>0</v>
      </c>
      <c r="H102" s="93" t="s">
        <v>17</v>
      </c>
      <c r="I102" s="243" t="s">
        <v>262</v>
      </c>
      <c r="J102" s="244"/>
      <c r="K102" s="244"/>
      <c r="L102" s="244"/>
    </row>
    <row r="103" spans="1:12" s="31" customFormat="1" ht="24" customHeight="1" x14ac:dyDescent="0.25">
      <c r="C103" s="23"/>
      <c r="D103" s="86" t="s">
        <v>173</v>
      </c>
      <c r="J103" s="23"/>
      <c r="K103" s="23"/>
    </row>
    <row r="104" spans="1:12" s="31" customFormat="1" x14ac:dyDescent="0.25">
      <c r="C104" s="23"/>
      <c r="J104" s="23"/>
      <c r="K104" s="23"/>
    </row>
    <row r="105" spans="1:12" s="31" customFormat="1" ht="15.75" x14ac:dyDescent="0.25">
      <c r="B105" s="42" t="s">
        <v>183</v>
      </c>
      <c r="C105" s="7"/>
      <c r="D105" s="8"/>
      <c r="E105" s="8"/>
      <c r="F105" s="8"/>
      <c r="G105" s="8"/>
      <c r="H105" s="8"/>
      <c r="I105" s="8"/>
      <c r="J105" s="8"/>
      <c r="K105" s="8"/>
      <c r="L105" s="8"/>
    </row>
    <row r="106" spans="1:12" s="1" customFormat="1" x14ac:dyDescent="0.25">
      <c r="A106" s="28"/>
      <c r="B106" s="51"/>
      <c r="C106" s="51"/>
      <c r="D106" s="51"/>
      <c r="E106" s="51"/>
      <c r="F106" s="51"/>
      <c r="G106" s="51"/>
      <c r="H106" s="51"/>
      <c r="I106" s="51"/>
      <c r="J106" s="51"/>
      <c r="K106" s="51"/>
      <c r="L106" s="51"/>
    </row>
    <row r="107" spans="1:12" s="15" customFormat="1" ht="15.75" x14ac:dyDescent="0.25">
      <c r="C107" s="103" t="s">
        <v>155</v>
      </c>
      <c r="D107" s="106"/>
      <c r="E107" s="107"/>
      <c r="F107" s="108"/>
      <c r="G107" s="254" t="s">
        <v>122</v>
      </c>
      <c r="H107" s="254"/>
      <c r="I107" s="92" t="str">
        <f>IF(G107="はい","⇒下表の入力必須欄を記入してください。",IF(G107="選択してください","","3.1にお進みください"))</f>
        <v/>
      </c>
      <c r="J107" s="109"/>
      <c r="K107" s="109"/>
      <c r="L107" s="109"/>
    </row>
    <row r="108" spans="1:12" s="1" customFormat="1" ht="8.25" customHeight="1" x14ac:dyDescent="0.25">
      <c r="A108" s="28"/>
      <c r="B108" s="51"/>
      <c r="C108" s="51"/>
      <c r="D108" s="51"/>
      <c r="E108" s="51"/>
      <c r="F108" s="51"/>
      <c r="G108" s="51"/>
      <c r="H108" s="51"/>
      <c r="I108" s="51"/>
      <c r="J108" s="51"/>
      <c r="K108" s="51"/>
      <c r="L108" s="51"/>
    </row>
    <row r="109" spans="1:12" s="31" customFormat="1" ht="15.75" x14ac:dyDescent="0.25">
      <c r="A109" s="3"/>
      <c r="B109" s="15" t="s">
        <v>74</v>
      </c>
      <c r="C109" s="3"/>
      <c r="D109" s="3"/>
      <c r="E109" s="3"/>
      <c r="F109" s="3"/>
      <c r="G109" s="3"/>
      <c r="H109" s="3"/>
      <c r="I109" s="3"/>
      <c r="J109" s="3"/>
      <c r="K109" s="3"/>
      <c r="L109" s="3"/>
    </row>
    <row r="110" spans="1:12" ht="15.75" x14ac:dyDescent="0.25">
      <c r="B110" s="15" t="s">
        <v>22</v>
      </c>
    </row>
    <row r="111" spans="1:12" ht="31.5" x14ac:dyDescent="0.25">
      <c r="C111" s="94"/>
      <c r="D111" s="225" t="s">
        <v>32</v>
      </c>
      <c r="E111" s="227"/>
      <c r="F111" s="94" t="s">
        <v>42</v>
      </c>
      <c r="G111" s="94" t="s">
        <v>2</v>
      </c>
      <c r="H111" s="95" t="s">
        <v>80</v>
      </c>
      <c r="K111" s="28"/>
    </row>
    <row r="112" spans="1:12" ht="20.100000000000001" customHeight="1" x14ac:dyDescent="0.25">
      <c r="A112" s="1"/>
      <c r="B112" s="1"/>
      <c r="C112" s="93">
        <v>1</v>
      </c>
      <c r="D112" s="207" t="s">
        <v>122</v>
      </c>
      <c r="E112" s="208"/>
      <c r="F112" s="177"/>
      <c r="G112" s="98" t="s">
        <v>263</v>
      </c>
      <c r="H112" s="177"/>
      <c r="I112" s="1"/>
      <c r="J112" s="1"/>
      <c r="K112" s="1"/>
      <c r="L112" s="1"/>
    </row>
    <row r="113" spans="1:13" s="1" customFormat="1" ht="20.100000000000001" customHeight="1" x14ac:dyDescent="0.25">
      <c r="C113" s="93">
        <v>2</v>
      </c>
      <c r="D113" s="207" t="s">
        <v>122</v>
      </c>
      <c r="E113" s="208"/>
      <c r="F113" s="177"/>
      <c r="G113" s="98" t="s">
        <v>263</v>
      </c>
      <c r="H113" s="177"/>
    </row>
    <row r="114" spans="1:13" s="1" customFormat="1" ht="27" customHeight="1" x14ac:dyDescent="0.25">
      <c r="A114" s="3"/>
      <c r="B114" s="15" t="s">
        <v>23</v>
      </c>
      <c r="C114" s="3"/>
      <c r="D114" s="3"/>
      <c r="E114" s="3"/>
      <c r="F114" s="3"/>
      <c r="G114" s="3"/>
      <c r="H114" s="3"/>
      <c r="I114" s="3"/>
      <c r="J114" s="3"/>
      <c r="K114" s="3"/>
      <c r="L114" s="3"/>
    </row>
    <row r="115" spans="1:13" ht="31.5" x14ac:dyDescent="0.25">
      <c r="C115" s="93"/>
      <c r="D115" s="225" t="s">
        <v>32</v>
      </c>
      <c r="E115" s="227"/>
      <c r="F115" s="94" t="s">
        <v>42</v>
      </c>
      <c r="G115" s="94" t="s">
        <v>2</v>
      </c>
      <c r="H115" s="95" t="s">
        <v>80</v>
      </c>
    </row>
    <row r="116" spans="1:13" ht="20.100000000000001" customHeight="1" x14ac:dyDescent="0.25">
      <c r="A116" s="1"/>
      <c r="B116" s="1"/>
      <c r="C116" s="93">
        <v>1</v>
      </c>
      <c r="D116" s="207" t="s">
        <v>122</v>
      </c>
      <c r="E116" s="208"/>
      <c r="F116" s="177"/>
      <c r="G116" s="177" t="s">
        <v>58</v>
      </c>
      <c r="H116" s="177"/>
      <c r="I116" s="180" t="s">
        <v>109</v>
      </c>
      <c r="J116" s="181"/>
      <c r="K116" s="181"/>
      <c r="L116" s="181"/>
    </row>
    <row r="117" spans="1:13" s="1" customFormat="1" ht="20.100000000000001" customHeight="1" x14ac:dyDescent="0.25">
      <c r="C117" s="93">
        <v>2</v>
      </c>
      <c r="D117" s="207" t="s">
        <v>122</v>
      </c>
      <c r="E117" s="208"/>
      <c r="F117" s="177"/>
      <c r="G117" s="177" t="s">
        <v>58</v>
      </c>
      <c r="H117" s="177"/>
      <c r="I117" s="265" t="s">
        <v>195</v>
      </c>
      <c r="J117" s="265"/>
      <c r="K117" s="265"/>
      <c r="L117" s="265"/>
    </row>
    <row r="118" spans="1:13" customFormat="1" ht="24.75" customHeight="1" x14ac:dyDescent="0.25">
      <c r="I118" s="265"/>
      <c r="J118" s="265"/>
      <c r="K118" s="265"/>
      <c r="L118" s="265"/>
    </row>
    <row r="119" spans="1:13" customFormat="1" ht="7.5" customHeight="1" x14ac:dyDescent="0.25">
      <c r="A119" s="3"/>
      <c r="B119" s="3"/>
      <c r="C119" s="3"/>
      <c r="D119" s="3"/>
      <c r="E119" s="3"/>
      <c r="F119" s="3"/>
      <c r="G119" s="3"/>
      <c r="H119" s="3"/>
      <c r="I119" s="3"/>
      <c r="J119" s="3"/>
      <c r="K119" s="3"/>
      <c r="L119" s="3"/>
    </row>
    <row r="120" spans="1:13" ht="16.5" x14ac:dyDescent="0.25">
      <c r="A120" s="1"/>
      <c r="B120" s="2" t="s">
        <v>86</v>
      </c>
      <c r="C120" s="2"/>
      <c r="D120" s="4"/>
      <c r="E120" s="4"/>
      <c r="F120" s="4"/>
      <c r="G120" s="4"/>
      <c r="H120" s="4"/>
      <c r="I120" s="4"/>
      <c r="J120" s="4"/>
      <c r="K120" s="4"/>
      <c r="L120" s="4"/>
      <c r="M120" s="1"/>
    </row>
    <row r="121" spans="1:13" s="1" customFormat="1" ht="10.5" customHeight="1" x14ac:dyDescent="0.25">
      <c r="A121" s="3"/>
      <c r="B121" s="3"/>
      <c r="C121" s="3"/>
      <c r="D121" s="3"/>
      <c r="E121" s="3"/>
      <c r="F121" s="3"/>
      <c r="G121" s="3"/>
      <c r="H121" s="3"/>
      <c r="I121" s="3"/>
      <c r="J121" s="3"/>
      <c r="K121" s="3"/>
      <c r="L121" s="3"/>
      <c r="M121" s="3"/>
    </row>
    <row r="122" spans="1:13" ht="15.75" x14ac:dyDescent="0.25">
      <c r="B122" s="42" t="s">
        <v>249</v>
      </c>
      <c r="C122" s="7"/>
      <c r="D122" s="8"/>
      <c r="E122" s="8"/>
      <c r="F122" s="8"/>
      <c r="G122" s="8"/>
      <c r="H122" s="8"/>
      <c r="I122" s="8"/>
      <c r="J122" s="8"/>
      <c r="K122" s="8"/>
      <c r="L122" s="8"/>
    </row>
    <row r="123" spans="1:13" s="28" customFormat="1" ht="9" customHeight="1" x14ac:dyDescent="0.25">
      <c r="C123" s="35"/>
    </row>
    <row r="124" spans="1:13" s="28" customFormat="1" ht="15.75" x14ac:dyDescent="0.25">
      <c r="C124" s="121" t="s">
        <v>156</v>
      </c>
      <c r="D124" s="80"/>
      <c r="E124" s="80"/>
      <c r="F124" s="80"/>
      <c r="G124" s="80"/>
      <c r="H124" s="80"/>
      <c r="I124" s="80"/>
      <c r="J124" s="80"/>
      <c r="K124" s="80"/>
      <c r="L124" s="80"/>
    </row>
    <row r="125" spans="1:13" s="28" customFormat="1" ht="7.5" customHeight="1" x14ac:dyDescent="0.25">
      <c r="A125" s="3"/>
      <c r="B125" s="3"/>
      <c r="C125" s="3"/>
      <c r="D125" s="3"/>
      <c r="E125" s="3"/>
      <c r="F125" s="3"/>
      <c r="G125" s="3"/>
      <c r="H125" s="3"/>
      <c r="I125" s="3"/>
      <c r="J125" s="3"/>
      <c r="K125" s="3"/>
      <c r="L125" s="3"/>
      <c r="M125" s="3"/>
    </row>
    <row r="126" spans="1:13" ht="15.75" x14ac:dyDescent="0.25">
      <c r="B126" s="16" t="s">
        <v>59</v>
      </c>
      <c r="C126" s="12"/>
    </row>
    <row r="127" spans="1:13" ht="15.75" customHeight="1" x14ac:dyDescent="0.25">
      <c r="B127" s="12"/>
      <c r="C127" s="122" t="s">
        <v>264</v>
      </c>
      <c r="D127" s="87"/>
      <c r="E127" s="87"/>
      <c r="F127" s="87"/>
      <c r="G127" s="87"/>
      <c r="H127" s="87"/>
    </row>
    <row r="128" spans="1:13" ht="22.5" customHeight="1" x14ac:dyDescent="0.25">
      <c r="B128" s="12"/>
    </row>
    <row r="129" spans="1:13" s="1" customFormat="1" ht="27.75" customHeight="1" x14ac:dyDescent="0.25">
      <c r="B129" s="56"/>
      <c r="D129" s="245" t="s">
        <v>251</v>
      </c>
      <c r="E129" s="246"/>
      <c r="F129" s="247"/>
      <c r="H129" s="204" t="s">
        <v>252</v>
      </c>
      <c r="I129" s="205"/>
      <c r="J129" s="205"/>
      <c r="K129" s="205"/>
      <c r="L129" s="206"/>
    </row>
    <row r="130" spans="1:13" s="1" customFormat="1" ht="10.5" customHeight="1" x14ac:dyDescent="0.25">
      <c r="B130" s="56"/>
      <c r="D130" s="83"/>
      <c r="E130" s="83"/>
      <c r="F130" s="83"/>
      <c r="H130" s="83"/>
      <c r="I130" s="83"/>
      <c r="J130" s="83"/>
      <c r="K130" s="83"/>
      <c r="L130" s="83"/>
    </row>
    <row r="131" spans="1:13" ht="14.25" customHeight="1" x14ac:dyDescent="0.25">
      <c r="B131" s="12"/>
      <c r="D131" s="81"/>
      <c r="E131" s="81"/>
      <c r="F131" s="81"/>
      <c r="G131" s="81"/>
      <c r="H131" s="81"/>
      <c r="I131" s="81"/>
      <c r="J131" s="81"/>
      <c r="K131" s="81"/>
      <c r="L131" s="81"/>
    </row>
    <row r="132" spans="1:13" ht="15.75" customHeight="1" x14ac:dyDescent="0.25">
      <c r="B132" s="12"/>
      <c r="D132" s="81"/>
      <c r="E132" s="81"/>
      <c r="F132" s="81"/>
      <c r="G132" s="81"/>
      <c r="H132" s="81"/>
      <c r="I132" s="81"/>
      <c r="J132" s="81"/>
      <c r="K132" s="81"/>
      <c r="L132" s="81"/>
    </row>
    <row r="133" spans="1:13" s="70" customFormat="1" ht="61.5" customHeight="1" x14ac:dyDescent="0.25">
      <c r="D133" s="82"/>
      <c r="E133" s="82"/>
      <c r="F133" s="82"/>
      <c r="G133" s="82"/>
      <c r="H133" s="82"/>
      <c r="I133" s="82"/>
      <c r="J133" s="82"/>
      <c r="K133" s="82"/>
      <c r="L133" s="82"/>
    </row>
    <row r="134" spans="1:13" x14ac:dyDescent="0.25">
      <c r="D134" s="81"/>
      <c r="E134" s="81"/>
      <c r="F134" s="81"/>
      <c r="G134" s="81"/>
      <c r="H134" s="81"/>
      <c r="I134" s="81"/>
      <c r="J134" s="81"/>
      <c r="K134" s="81"/>
      <c r="L134" s="81"/>
    </row>
    <row r="135" spans="1:13" ht="22.5" customHeight="1" x14ac:dyDescent="0.25">
      <c r="D135" s="81"/>
      <c r="E135" s="81"/>
      <c r="F135" s="81"/>
      <c r="G135" s="81"/>
      <c r="H135" s="81"/>
      <c r="I135" s="81"/>
      <c r="J135" s="81"/>
      <c r="K135" s="81"/>
      <c r="L135" s="81"/>
    </row>
    <row r="136" spans="1:13" ht="15.75" x14ac:dyDescent="0.25">
      <c r="D136" s="15" t="s">
        <v>162</v>
      </c>
      <c r="E136" s="15"/>
      <c r="F136" s="15"/>
      <c r="G136" s="15"/>
    </row>
    <row r="137" spans="1:13" ht="15.75" x14ac:dyDescent="0.25">
      <c r="D137" s="123" t="s">
        <v>161</v>
      </c>
      <c r="E137" s="123"/>
      <c r="F137" s="124">
        <f>G92+G93</f>
        <v>0</v>
      </c>
      <c r="G137" s="93" t="s">
        <v>17</v>
      </c>
      <c r="H137" s="3" t="s">
        <v>219</v>
      </c>
    </row>
    <row r="138" spans="1:13" ht="15.75" x14ac:dyDescent="0.25">
      <c r="D138" s="123" t="s">
        <v>205</v>
      </c>
      <c r="E138" s="123"/>
      <c r="F138" s="124">
        <f>G100+G101</f>
        <v>0</v>
      </c>
      <c r="G138" s="93" t="s">
        <v>17</v>
      </c>
      <c r="H138" s="3" t="s">
        <v>220</v>
      </c>
    </row>
    <row r="139" spans="1:13" ht="34.5" customHeight="1" x14ac:dyDescent="0.25">
      <c r="C139" s="16" t="s">
        <v>253</v>
      </c>
    </row>
    <row r="140" spans="1:13" ht="15.75" x14ac:dyDescent="0.25">
      <c r="D140" s="236" t="s">
        <v>8</v>
      </c>
      <c r="E140" s="237" t="s">
        <v>241</v>
      </c>
      <c r="F140" s="237"/>
      <c r="G140" s="237"/>
      <c r="H140" s="225" t="s">
        <v>36</v>
      </c>
      <c r="I140" s="226"/>
      <c r="J140" s="227"/>
      <c r="K140" s="223" t="s">
        <v>53</v>
      </c>
      <c r="L140" s="28"/>
    </row>
    <row r="141" spans="1:13" ht="31.5" x14ac:dyDescent="0.25">
      <c r="D141" s="236"/>
      <c r="E141" s="125" t="s">
        <v>250</v>
      </c>
      <c r="F141" s="94" t="s">
        <v>242</v>
      </c>
      <c r="G141" s="94" t="s">
        <v>2</v>
      </c>
      <c r="H141" s="94" t="s">
        <v>9</v>
      </c>
      <c r="I141" s="94" t="s">
        <v>10</v>
      </c>
      <c r="J141" s="94" t="s">
        <v>2</v>
      </c>
      <c r="K141" s="224"/>
      <c r="L141" s="28"/>
    </row>
    <row r="142" spans="1:13" ht="20.100000000000001" customHeight="1" x14ac:dyDescent="0.25">
      <c r="A142" s="1"/>
      <c r="B142" s="1"/>
      <c r="C142" s="1"/>
      <c r="D142" s="93" t="s">
        <v>11</v>
      </c>
      <c r="E142" s="182"/>
      <c r="F142" s="182"/>
      <c r="G142" s="93" t="s">
        <v>17</v>
      </c>
      <c r="H142" s="177"/>
      <c r="I142" s="177"/>
      <c r="J142" s="93" t="s">
        <v>25</v>
      </c>
      <c r="K142" s="126">
        <f>((E142*H142)-(F142*I142))/10^3</f>
        <v>0</v>
      </c>
      <c r="L142" s="28"/>
      <c r="M142" s="1"/>
    </row>
    <row r="143" spans="1:13" s="1" customFormat="1" ht="20.100000000000001" customHeight="1" x14ac:dyDescent="0.25">
      <c r="D143" s="93" t="s">
        <v>12</v>
      </c>
      <c r="E143" s="182"/>
      <c r="F143" s="182"/>
      <c r="G143" s="93" t="s">
        <v>265</v>
      </c>
      <c r="H143" s="177"/>
      <c r="I143" s="177"/>
      <c r="J143" s="93" t="s">
        <v>266</v>
      </c>
      <c r="K143" s="126">
        <f>((E143*H143)-(F143*I143))/10^3</f>
        <v>0</v>
      </c>
      <c r="L143" s="28"/>
    </row>
    <row r="144" spans="1:13" s="1" customFormat="1" ht="20.100000000000001" customHeight="1" x14ac:dyDescent="0.25">
      <c r="D144" s="93" t="s">
        <v>13</v>
      </c>
      <c r="E144" s="182"/>
      <c r="F144" s="182"/>
      <c r="G144" s="93" t="s">
        <v>18</v>
      </c>
      <c r="H144" s="177"/>
      <c r="I144" s="177"/>
      <c r="J144" s="93" t="s">
        <v>26</v>
      </c>
      <c r="K144" s="126">
        <f t="shared" ref="K144:K149" si="2">((E144*H144)-(F144*I144))/10^3</f>
        <v>0</v>
      </c>
      <c r="L144" s="28"/>
    </row>
    <row r="145" spans="1:13" s="1" customFormat="1" ht="20.100000000000001" customHeight="1" x14ac:dyDescent="0.25">
      <c r="D145" s="93" t="s">
        <v>14</v>
      </c>
      <c r="E145" s="182"/>
      <c r="F145" s="182"/>
      <c r="G145" s="93" t="s">
        <v>267</v>
      </c>
      <c r="H145" s="177"/>
      <c r="I145" s="177"/>
      <c r="J145" s="93" t="s">
        <v>268</v>
      </c>
      <c r="K145" s="126">
        <f t="shared" si="2"/>
        <v>0</v>
      </c>
      <c r="L145" s="28"/>
    </row>
    <row r="146" spans="1:13" s="1" customFormat="1" ht="20.100000000000001" customHeight="1" x14ac:dyDescent="0.25">
      <c r="D146" s="93" t="s">
        <v>15</v>
      </c>
      <c r="E146" s="182"/>
      <c r="F146" s="182"/>
      <c r="G146" s="93" t="s">
        <v>19</v>
      </c>
      <c r="H146" s="177"/>
      <c r="I146" s="177"/>
      <c r="J146" s="93" t="s">
        <v>27</v>
      </c>
      <c r="K146" s="126">
        <f t="shared" si="2"/>
        <v>0</v>
      </c>
      <c r="L146" s="28"/>
    </row>
    <row r="147" spans="1:13" s="1" customFormat="1" ht="20.100000000000001" customHeight="1" x14ac:dyDescent="0.25">
      <c r="D147" s="93" t="s">
        <v>16</v>
      </c>
      <c r="E147" s="182"/>
      <c r="F147" s="182"/>
      <c r="G147" s="93" t="s">
        <v>19</v>
      </c>
      <c r="H147" s="177"/>
      <c r="I147" s="177"/>
      <c r="J147" s="93" t="s">
        <v>27</v>
      </c>
      <c r="K147" s="126">
        <f t="shared" si="2"/>
        <v>0</v>
      </c>
      <c r="L147" s="28"/>
    </row>
    <row r="148" spans="1:13" s="1" customFormat="1" ht="20.100000000000001" customHeight="1" x14ac:dyDescent="0.25">
      <c r="D148" s="177" t="s">
        <v>28</v>
      </c>
      <c r="E148" s="182"/>
      <c r="F148" s="182"/>
      <c r="G148" s="177"/>
      <c r="H148" s="177"/>
      <c r="I148" s="177"/>
      <c r="J148" s="177"/>
      <c r="K148" s="126">
        <f>((E148*H148)-(F148*I148))/10^3</f>
        <v>0</v>
      </c>
      <c r="L148" s="28"/>
    </row>
    <row r="149" spans="1:13" s="1" customFormat="1" ht="20.100000000000001" customHeight="1" x14ac:dyDescent="0.25">
      <c r="D149" s="177" t="s">
        <v>29</v>
      </c>
      <c r="E149" s="182"/>
      <c r="F149" s="182"/>
      <c r="G149" s="177"/>
      <c r="H149" s="177"/>
      <c r="I149" s="177"/>
      <c r="J149" s="177"/>
      <c r="K149" s="126">
        <f t="shared" si="2"/>
        <v>0</v>
      </c>
      <c r="L149" s="28"/>
    </row>
    <row r="150" spans="1:13" s="1" customFormat="1" ht="15.75" x14ac:dyDescent="0.25">
      <c r="D150" s="24"/>
      <c r="E150" s="24"/>
      <c r="F150" s="24"/>
      <c r="G150" s="24"/>
      <c r="H150" s="24"/>
      <c r="I150" s="263" t="s">
        <v>158</v>
      </c>
      <c r="J150" s="264"/>
      <c r="K150" s="105">
        <f>SUM(K142:K149)</f>
        <v>0</v>
      </c>
      <c r="L150" s="28"/>
    </row>
    <row r="151" spans="1:13" s="1" customFormat="1" x14ac:dyDescent="0.25">
      <c r="A151" s="31"/>
      <c r="B151" s="31"/>
      <c r="C151" s="31"/>
      <c r="D151" s="31"/>
      <c r="E151" s="31"/>
      <c r="F151" s="31"/>
      <c r="G151" s="31"/>
      <c r="H151" s="31"/>
      <c r="I151" s="32"/>
      <c r="J151" s="32"/>
      <c r="K151" s="33"/>
      <c r="L151" s="28"/>
      <c r="M151" s="31"/>
    </row>
    <row r="152" spans="1:13" s="31" customFormat="1" x14ac:dyDescent="0.25">
      <c r="I152" s="32"/>
      <c r="J152" s="32"/>
      <c r="K152" s="33"/>
      <c r="L152" s="28"/>
    </row>
    <row r="153" spans="1:13" s="31" customFormat="1" ht="22.5" customHeight="1" x14ac:dyDescent="0.25">
      <c r="I153" s="32"/>
      <c r="J153" s="32"/>
      <c r="K153" s="33"/>
      <c r="L153" s="28"/>
    </row>
    <row r="154" spans="1:13" s="31" customFormat="1" x14ac:dyDescent="0.25">
      <c r="I154" s="32"/>
      <c r="J154" s="32"/>
      <c r="K154" s="33"/>
      <c r="L154" s="28"/>
    </row>
    <row r="155" spans="1:13" s="31" customFormat="1" ht="15.75" x14ac:dyDescent="0.25">
      <c r="C155" s="15" t="s">
        <v>160</v>
      </c>
      <c r="D155" s="3"/>
      <c r="I155" s="32"/>
      <c r="J155" s="32"/>
      <c r="K155" s="33"/>
      <c r="L155" s="28"/>
    </row>
    <row r="156" spans="1:13" s="31" customFormat="1" ht="15.75" x14ac:dyDescent="0.25">
      <c r="C156" s="3"/>
      <c r="D156" s="266" t="s">
        <v>157</v>
      </c>
      <c r="E156" s="266"/>
      <c r="F156" s="267"/>
      <c r="G156" s="254" t="s">
        <v>122</v>
      </c>
      <c r="H156" s="254"/>
      <c r="I156" s="92" t="str">
        <f>IF(G156="はい","⇒下表の入力必須欄を記入してください。",IF(G156="選択してください","","（２）にお進みください"))</f>
        <v/>
      </c>
      <c r="J156" s="47"/>
      <c r="K156" s="47"/>
      <c r="L156" s="47"/>
    </row>
    <row r="157" spans="1:13" s="31" customFormat="1" x14ac:dyDescent="0.25">
      <c r="A157" s="3"/>
      <c r="B157" s="3"/>
      <c r="C157" s="12"/>
      <c r="D157" s="3"/>
      <c r="E157" s="3"/>
      <c r="F157" s="3"/>
      <c r="G157" s="3"/>
      <c r="H157" s="3"/>
      <c r="I157" s="3"/>
      <c r="J157" s="3"/>
      <c r="K157" s="3"/>
      <c r="L157" s="3"/>
      <c r="M157" s="3"/>
    </row>
    <row r="158" spans="1:13" ht="15.75" x14ac:dyDescent="0.25">
      <c r="C158" s="12"/>
      <c r="D158" s="280"/>
      <c r="E158" s="271" t="s">
        <v>56</v>
      </c>
      <c r="F158" s="272"/>
      <c r="G158" s="237" t="s">
        <v>2</v>
      </c>
      <c r="H158" s="232" t="s">
        <v>52</v>
      </c>
    </row>
    <row r="159" spans="1:13" ht="15.75" x14ac:dyDescent="0.25">
      <c r="C159" s="12"/>
      <c r="D159" s="281"/>
      <c r="E159" s="127" t="s">
        <v>9</v>
      </c>
      <c r="F159" s="94" t="s">
        <v>10</v>
      </c>
      <c r="G159" s="237"/>
      <c r="H159" s="232"/>
    </row>
    <row r="160" spans="1:13" ht="20.100000000000001" customHeight="1" x14ac:dyDescent="0.25">
      <c r="C160" s="12"/>
      <c r="D160" s="93" t="s">
        <v>11</v>
      </c>
      <c r="E160" s="182"/>
      <c r="F160" s="182"/>
      <c r="G160" s="93" t="s">
        <v>269</v>
      </c>
      <c r="H160" s="126">
        <f>E160-F160</f>
        <v>0</v>
      </c>
    </row>
    <row r="161" spans="2:12" ht="20.100000000000001" customHeight="1" x14ac:dyDescent="0.25">
      <c r="C161" s="12"/>
      <c r="D161" s="93" t="s">
        <v>12</v>
      </c>
      <c r="E161" s="182"/>
      <c r="F161" s="182"/>
      <c r="G161" s="93" t="s">
        <v>269</v>
      </c>
      <c r="H161" s="126">
        <f>E161-F161</f>
        <v>0</v>
      </c>
    </row>
    <row r="162" spans="2:12" ht="20.100000000000001" customHeight="1" x14ac:dyDescent="0.25">
      <c r="C162" s="12"/>
      <c r="D162" s="93" t="s">
        <v>57</v>
      </c>
      <c r="E162" s="182"/>
      <c r="F162" s="182"/>
      <c r="G162" s="93" t="s">
        <v>269</v>
      </c>
      <c r="H162" s="126">
        <f>E162-F162</f>
        <v>0</v>
      </c>
    </row>
    <row r="163" spans="2:12" ht="20.100000000000001" customHeight="1" x14ac:dyDescent="0.25">
      <c r="C163" s="12"/>
      <c r="D163" s="177" t="s">
        <v>28</v>
      </c>
      <c r="E163" s="182"/>
      <c r="F163" s="182"/>
      <c r="G163" s="177"/>
      <c r="H163" s="126">
        <f>E163-F163</f>
        <v>0</v>
      </c>
    </row>
    <row r="164" spans="2:12" ht="20.100000000000001" customHeight="1" x14ac:dyDescent="0.25">
      <c r="D164" s="177" t="s">
        <v>29</v>
      </c>
      <c r="E164" s="182"/>
      <c r="F164" s="182"/>
      <c r="G164" s="177"/>
      <c r="H164" s="126">
        <f>E164-F164</f>
        <v>0</v>
      </c>
      <c r="J164" s="62"/>
    </row>
    <row r="165" spans="2:12" ht="20.100000000000001" customHeight="1" x14ac:dyDescent="0.25">
      <c r="D165" s="24"/>
      <c r="E165" s="24"/>
      <c r="F165" s="282" t="s">
        <v>159</v>
      </c>
      <c r="G165" s="283"/>
      <c r="H165" s="105">
        <f>SUM(H160:H164)</f>
        <v>0</v>
      </c>
    </row>
    <row r="166" spans="2:12" ht="9" customHeight="1" x14ac:dyDescent="0.25"/>
    <row r="167" spans="2:12" ht="24" customHeight="1" x14ac:dyDescent="0.25">
      <c r="D167" s="116" t="s">
        <v>102</v>
      </c>
      <c r="E167" s="128"/>
      <c r="F167" s="105">
        <f>K150+H165</f>
        <v>0</v>
      </c>
      <c r="G167" s="93" t="s">
        <v>50</v>
      </c>
    </row>
    <row r="169" spans="2:12" ht="15.75" x14ac:dyDescent="0.25">
      <c r="B169" s="16" t="s">
        <v>100</v>
      </c>
    </row>
    <row r="170" spans="2:12" ht="15.75" x14ac:dyDescent="0.25">
      <c r="B170" s="28"/>
      <c r="C170" s="35"/>
      <c r="D170" s="266" t="s">
        <v>184</v>
      </c>
      <c r="E170" s="266"/>
      <c r="F170" s="267"/>
      <c r="G170" s="254" t="s">
        <v>122</v>
      </c>
      <c r="H170" s="254"/>
      <c r="I170" s="92" t="str">
        <f>IF(G170="はい","⇒下表の入力必須欄を記入してください。","")</f>
        <v/>
      </c>
      <c r="J170" s="47"/>
      <c r="K170" s="47"/>
      <c r="L170" s="47"/>
    </row>
    <row r="171" spans="2:12" x14ac:dyDescent="0.25">
      <c r="B171" s="12"/>
    </row>
    <row r="172" spans="2:12" ht="31.5" x14ac:dyDescent="0.25">
      <c r="D172" s="125" t="s">
        <v>186</v>
      </c>
      <c r="E172" s="225" t="s">
        <v>38</v>
      </c>
      <c r="F172" s="227"/>
      <c r="G172" s="94" t="s">
        <v>2</v>
      </c>
      <c r="H172" s="225" t="s">
        <v>37</v>
      </c>
      <c r="I172" s="227"/>
      <c r="J172" s="94" t="s">
        <v>2</v>
      </c>
      <c r="K172" s="75" t="s">
        <v>187</v>
      </c>
    </row>
    <row r="173" spans="2:12" ht="20.100000000000001" customHeight="1" x14ac:dyDescent="0.25">
      <c r="D173" s="123" t="s">
        <v>124</v>
      </c>
      <c r="E173" s="278">
        <f>G94</f>
        <v>0</v>
      </c>
      <c r="F173" s="279"/>
      <c r="G173" s="123" t="s">
        <v>17</v>
      </c>
      <c r="H173" s="261"/>
      <c r="I173" s="262"/>
      <c r="J173" s="123" t="s">
        <v>25</v>
      </c>
      <c r="K173" s="124">
        <f>E173*H173/10^3</f>
        <v>0</v>
      </c>
    </row>
    <row r="174" spans="2:12" ht="20.100000000000001" customHeight="1" x14ac:dyDescent="0.25">
      <c r="D174" s="123" t="s">
        <v>125</v>
      </c>
      <c r="E174" s="278">
        <f>G102</f>
        <v>0</v>
      </c>
      <c r="F174" s="279"/>
      <c r="G174" s="123" t="s">
        <v>17</v>
      </c>
      <c r="H174" s="261"/>
      <c r="I174" s="262"/>
      <c r="J174" s="123" t="s">
        <v>25</v>
      </c>
      <c r="K174" s="124">
        <f>E174*H174/10^3</f>
        <v>0</v>
      </c>
    </row>
    <row r="175" spans="2:12" ht="20.100000000000001" customHeight="1" x14ac:dyDescent="0.25">
      <c r="D175" s="183"/>
      <c r="E175" s="261"/>
      <c r="F175" s="262"/>
      <c r="G175" s="123" t="s">
        <v>17</v>
      </c>
      <c r="H175" s="261"/>
      <c r="I175" s="262"/>
      <c r="J175" s="123" t="s">
        <v>25</v>
      </c>
      <c r="K175" s="124">
        <f>E175*H175/10^3</f>
        <v>0</v>
      </c>
    </row>
    <row r="176" spans="2:12" ht="20.100000000000001" customHeight="1" x14ac:dyDescent="0.25">
      <c r="D176" s="15"/>
      <c r="E176" s="15"/>
      <c r="F176" s="15"/>
      <c r="G176" s="15"/>
      <c r="H176" s="15"/>
      <c r="I176" s="276" t="s">
        <v>164</v>
      </c>
      <c r="J176" s="277"/>
      <c r="K176" s="105">
        <f>SUM(K173:K175)</f>
        <v>0</v>
      </c>
    </row>
    <row r="177" spans="1:13" ht="32.25" customHeight="1" x14ac:dyDescent="0.25">
      <c r="I177" s="60"/>
      <c r="J177" s="60"/>
      <c r="K177" s="60"/>
    </row>
    <row r="178" spans="1:13" ht="15.75" x14ac:dyDescent="0.25">
      <c r="B178" s="16" t="s">
        <v>101</v>
      </c>
      <c r="C178" s="15"/>
    </row>
    <row r="179" spans="1:13" s="15" customFormat="1" ht="14.25" customHeight="1" x14ac:dyDescent="0.25">
      <c r="B179" s="16"/>
      <c r="D179" s="266" t="s">
        <v>185</v>
      </c>
      <c r="E179" s="266"/>
      <c r="F179" s="267"/>
      <c r="G179" s="254" t="s">
        <v>122</v>
      </c>
      <c r="H179" s="254"/>
      <c r="I179" s="92" t="str">
        <f>IF(G179="はい","⇒下表の入力必須欄を記入してください。","")</f>
        <v/>
      </c>
      <c r="J179" s="130"/>
      <c r="K179" s="130"/>
      <c r="L179" s="130"/>
    </row>
    <row r="180" spans="1:13" x14ac:dyDescent="0.25">
      <c r="B180" s="12"/>
    </row>
    <row r="181" spans="1:13" ht="31.5" x14ac:dyDescent="0.25">
      <c r="D181" s="125" t="s">
        <v>239</v>
      </c>
      <c r="E181" s="225" t="s">
        <v>39</v>
      </c>
      <c r="F181" s="227"/>
      <c r="G181" s="94" t="s">
        <v>2</v>
      </c>
      <c r="H181" s="225" t="s">
        <v>40</v>
      </c>
      <c r="I181" s="227"/>
      <c r="J181" s="94" t="s">
        <v>2</v>
      </c>
      <c r="K181" s="129" t="s">
        <v>54</v>
      </c>
    </row>
    <row r="182" spans="1:13" ht="15.75" x14ac:dyDescent="0.25">
      <c r="D182" s="183"/>
      <c r="E182" s="259"/>
      <c r="F182" s="260"/>
      <c r="G182" s="183" t="s">
        <v>83</v>
      </c>
      <c r="H182" s="261"/>
      <c r="I182" s="262"/>
      <c r="J182" s="183" t="s">
        <v>82</v>
      </c>
      <c r="K182" s="124">
        <f>E182*H182/10^3</f>
        <v>0</v>
      </c>
    </row>
    <row r="183" spans="1:13" ht="15.75" x14ac:dyDescent="0.25">
      <c r="D183" s="183"/>
      <c r="E183" s="259"/>
      <c r="F183" s="260"/>
      <c r="G183" s="183" t="s">
        <v>83</v>
      </c>
      <c r="H183" s="261"/>
      <c r="I183" s="262"/>
      <c r="J183" s="183" t="s">
        <v>82</v>
      </c>
      <c r="K183" s="124">
        <f>E183*H183/10^3</f>
        <v>0</v>
      </c>
    </row>
    <row r="184" spans="1:13" ht="15.75" x14ac:dyDescent="0.25">
      <c r="D184" s="15"/>
      <c r="E184" s="15"/>
      <c r="F184" s="15"/>
      <c r="G184" s="15"/>
      <c r="H184" s="15"/>
      <c r="I184" s="131"/>
      <c r="J184" s="132" t="s">
        <v>163</v>
      </c>
      <c r="K184" s="105">
        <f>SUM(K182:K183)</f>
        <v>0</v>
      </c>
    </row>
    <row r="185" spans="1:13" ht="32.25" customHeight="1" x14ac:dyDescent="0.25">
      <c r="I185" s="61"/>
      <c r="J185" s="60"/>
      <c r="K185" s="60"/>
    </row>
    <row r="186" spans="1:13" ht="15.75" x14ac:dyDescent="0.25">
      <c r="B186" s="16" t="s">
        <v>90</v>
      </c>
      <c r="C186" s="16"/>
    </row>
    <row r="187" spans="1:13" ht="27" customHeight="1" x14ac:dyDescent="0.25">
      <c r="A187" s="1"/>
      <c r="B187" s="1"/>
      <c r="C187" s="1"/>
      <c r="D187" s="133" t="s">
        <v>61</v>
      </c>
      <c r="E187" s="134"/>
      <c r="F187" s="105">
        <f>F167+K176+K184</f>
        <v>0</v>
      </c>
      <c r="G187" s="135" t="s">
        <v>50</v>
      </c>
      <c r="H187" s="1"/>
      <c r="I187" s="1"/>
      <c r="J187" s="1"/>
      <c r="K187" s="1"/>
      <c r="L187" s="1"/>
      <c r="M187" s="1"/>
    </row>
    <row r="188" spans="1:13" s="1" customFormat="1" ht="23.25" customHeight="1" x14ac:dyDescent="0.25">
      <c r="A188" s="3"/>
      <c r="B188" s="16" t="s">
        <v>167</v>
      </c>
      <c r="C188" s="12"/>
      <c r="D188" s="3"/>
      <c r="E188" s="3"/>
      <c r="F188" s="3"/>
      <c r="G188" s="3"/>
      <c r="H188" s="3"/>
      <c r="I188" s="57"/>
      <c r="J188" s="3"/>
      <c r="K188" s="3"/>
      <c r="L188" s="3"/>
      <c r="M188" s="3"/>
    </row>
    <row r="189" spans="1:13" ht="27" customHeight="1" x14ac:dyDescent="0.25">
      <c r="A189" s="1"/>
      <c r="B189" s="1"/>
      <c r="C189" s="1"/>
      <c r="D189" s="274" t="s">
        <v>168</v>
      </c>
      <c r="E189" s="275"/>
      <c r="F189" s="105">
        <f>F187*I189*(1-K189)</f>
        <v>0</v>
      </c>
      <c r="G189" s="135" t="s">
        <v>55</v>
      </c>
      <c r="H189" s="136" t="s">
        <v>89</v>
      </c>
      <c r="I189" s="137">
        <f>_xlfn.AGGREGATE(4,6,(H28:H31,H40:H44,H54:H57,H65:H70,H79:H80,H112:H113,H116:H117))</f>
        <v>0</v>
      </c>
      <c r="J189" s="138" t="s">
        <v>91</v>
      </c>
      <c r="K189" s="184">
        <v>0</v>
      </c>
      <c r="L189" s="24" t="s">
        <v>92</v>
      </c>
      <c r="M189" s="1"/>
    </row>
    <row r="190" spans="1:13" s="24" customFormat="1" ht="23.25" customHeight="1" x14ac:dyDescent="0.25">
      <c r="A190" s="15"/>
      <c r="B190" s="15"/>
      <c r="C190" s="15"/>
      <c r="D190" s="15"/>
      <c r="E190" s="15"/>
      <c r="F190" s="15"/>
      <c r="G190" s="15"/>
      <c r="H190" s="15"/>
      <c r="I190" s="136" t="s">
        <v>165</v>
      </c>
      <c r="J190" s="24" t="s">
        <v>166</v>
      </c>
      <c r="K190" s="15"/>
      <c r="L190" s="15"/>
      <c r="M190" s="15"/>
    </row>
    <row r="191" spans="1:13" ht="30.75" customHeight="1" x14ac:dyDescent="0.25"/>
    <row r="192" spans="1:13" ht="25.5" customHeight="1" x14ac:dyDescent="0.25"/>
    <row r="193" spans="1:13" ht="15.75" x14ac:dyDescent="0.25">
      <c r="B193" s="42" t="s">
        <v>248</v>
      </c>
      <c r="C193" s="7"/>
      <c r="D193" s="8"/>
      <c r="E193" s="8"/>
      <c r="F193" s="8"/>
      <c r="G193" s="8"/>
      <c r="H193" s="8"/>
      <c r="I193" s="8"/>
      <c r="J193" s="8"/>
      <c r="K193" s="8"/>
      <c r="L193" s="8"/>
    </row>
    <row r="194" spans="1:13" ht="9" customHeight="1" x14ac:dyDescent="0.25">
      <c r="A194" s="9"/>
      <c r="B194" s="9"/>
      <c r="C194" s="9"/>
      <c r="D194" s="9"/>
      <c r="E194" s="9"/>
      <c r="F194" s="9"/>
      <c r="G194" s="9"/>
      <c r="H194" s="9"/>
      <c r="I194" s="9"/>
      <c r="J194" s="9"/>
      <c r="K194" s="9"/>
      <c r="L194" s="9"/>
      <c r="M194" s="9"/>
    </row>
    <row r="195" spans="1:13" s="9" customFormat="1" ht="15.75" x14ac:dyDescent="0.25">
      <c r="C195" s="121" t="s">
        <v>243</v>
      </c>
      <c r="D195" s="79"/>
      <c r="E195" s="79"/>
      <c r="F195" s="79"/>
      <c r="G195" s="79"/>
      <c r="H195" s="79"/>
      <c r="I195" s="79"/>
      <c r="J195" s="79"/>
      <c r="K195" s="79"/>
      <c r="L195" s="79"/>
    </row>
    <row r="196" spans="1:13" s="9" customFormat="1" x14ac:dyDescent="0.25">
      <c r="C196" s="41"/>
    </row>
    <row r="197" spans="1:13" s="9" customFormat="1" ht="30" customHeight="1" x14ac:dyDescent="0.25">
      <c r="A197" s="1"/>
      <c r="B197" s="1"/>
      <c r="C197" s="1"/>
      <c r="D197" s="21" t="s">
        <v>3</v>
      </c>
      <c r="E197" s="22"/>
      <c r="F197" s="185"/>
      <c r="G197" s="5" t="s">
        <v>240</v>
      </c>
      <c r="H197" s="1"/>
      <c r="I197" s="1"/>
      <c r="J197" s="1"/>
      <c r="K197" s="1"/>
      <c r="L197" s="1"/>
      <c r="M197" s="1"/>
    </row>
    <row r="198" spans="1:13" s="1" customFormat="1" ht="30" customHeight="1" x14ac:dyDescent="0.25">
      <c r="D198" s="21" t="s">
        <v>4</v>
      </c>
      <c r="E198" s="22"/>
      <c r="F198" s="185"/>
      <c r="G198" s="74" t="s">
        <v>240</v>
      </c>
    </row>
    <row r="199" spans="1:13" s="1" customFormat="1" ht="30" customHeight="1" x14ac:dyDescent="0.25">
      <c r="D199" s="21" t="s">
        <v>5</v>
      </c>
      <c r="E199" s="22"/>
      <c r="F199" s="185"/>
      <c r="G199" s="74" t="s">
        <v>240</v>
      </c>
    </row>
    <row r="200" spans="1:13" s="1" customFormat="1" ht="30" customHeight="1" x14ac:dyDescent="0.25">
      <c r="D200" s="21" t="s">
        <v>6</v>
      </c>
      <c r="E200" s="22"/>
      <c r="F200" s="26">
        <f>F198-F199</f>
        <v>0</v>
      </c>
      <c r="G200" s="74" t="s">
        <v>240</v>
      </c>
    </row>
    <row r="202" spans="1:13" ht="16.5" customHeight="1" x14ac:dyDescent="0.25">
      <c r="B202" s="42" t="s">
        <v>88</v>
      </c>
      <c r="C202" s="7"/>
      <c r="D202" s="8"/>
      <c r="E202" s="8"/>
      <c r="F202" s="8"/>
      <c r="G202" s="8"/>
      <c r="H202" s="8"/>
      <c r="I202" s="8"/>
      <c r="J202" s="8"/>
      <c r="K202" s="8"/>
      <c r="L202" s="8"/>
    </row>
    <row r="203" spans="1:13" ht="9" customHeight="1" x14ac:dyDescent="0.25">
      <c r="A203" s="9"/>
      <c r="B203" s="9"/>
      <c r="C203" s="9"/>
      <c r="D203" s="9"/>
      <c r="E203" s="9"/>
      <c r="F203" s="9"/>
      <c r="G203" s="9"/>
      <c r="H203" s="9"/>
      <c r="I203" s="9"/>
      <c r="J203" s="9"/>
      <c r="K203" s="9"/>
      <c r="L203" s="9"/>
      <c r="M203" s="9"/>
    </row>
    <row r="204" spans="1:13" s="9" customFormat="1" ht="15.75" x14ac:dyDescent="0.25">
      <c r="C204" s="121" t="s">
        <v>1506</v>
      </c>
      <c r="D204" s="79"/>
      <c r="E204" s="79"/>
      <c r="F204" s="79"/>
      <c r="G204" s="79"/>
      <c r="H204" s="79"/>
      <c r="I204" s="79"/>
      <c r="J204" s="79"/>
      <c r="K204" s="79"/>
      <c r="L204" s="79"/>
    </row>
    <row r="205" spans="1:13" s="9" customFormat="1" x14ac:dyDescent="0.25">
      <c r="C205" s="41"/>
    </row>
    <row r="206" spans="1:13" s="9" customFormat="1" ht="15.75" x14ac:dyDescent="0.25">
      <c r="C206" s="270" t="s">
        <v>46</v>
      </c>
      <c r="D206" s="270"/>
      <c r="E206" s="139" t="s">
        <v>47</v>
      </c>
      <c r="F206" s="140" t="s">
        <v>2</v>
      </c>
      <c r="G206" s="271" t="s">
        <v>244</v>
      </c>
      <c r="H206" s="273"/>
      <c r="I206" s="272"/>
    </row>
    <row r="207" spans="1:13" s="9" customFormat="1" ht="60" customHeight="1" x14ac:dyDescent="0.25">
      <c r="A207" s="3"/>
      <c r="B207" s="3"/>
      <c r="C207" s="269" t="s">
        <v>81</v>
      </c>
      <c r="D207" s="269"/>
      <c r="E207" s="186"/>
      <c r="F207" s="141" t="s">
        <v>172</v>
      </c>
      <c r="G207" s="258"/>
      <c r="H207" s="258"/>
      <c r="I207" s="258"/>
      <c r="J207" s="3"/>
      <c r="K207" s="3"/>
      <c r="L207" s="3"/>
      <c r="M207" s="3"/>
    </row>
    <row r="208" spans="1:13" ht="60" customHeight="1" x14ac:dyDescent="0.25">
      <c r="C208" s="268" t="s">
        <v>96</v>
      </c>
      <c r="D208" s="142" t="s">
        <v>170</v>
      </c>
      <c r="E208" s="186"/>
      <c r="F208" s="141" t="s">
        <v>172</v>
      </c>
      <c r="G208" s="258"/>
      <c r="H208" s="258"/>
      <c r="I208" s="258"/>
    </row>
    <row r="209" spans="2:12" ht="60" customHeight="1" x14ac:dyDescent="0.25">
      <c r="C209" s="268"/>
      <c r="D209" s="142" t="s">
        <v>169</v>
      </c>
      <c r="E209" s="186"/>
      <c r="F209" s="141" t="s">
        <v>172</v>
      </c>
      <c r="G209" s="258"/>
      <c r="H209" s="258"/>
      <c r="I209" s="258"/>
    </row>
    <row r="210" spans="2:12" ht="60" customHeight="1" x14ac:dyDescent="0.25">
      <c r="C210" s="300" t="s">
        <v>43</v>
      </c>
      <c r="D210" s="301"/>
      <c r="E210" s="187"/>
      <c r="F210" s="141" t="s">
        <v>172</v>
      </c>
      <c r="G210" s="258"/>
      <c r="H210" s="258"/>
      <c r="I210" s="258"/>
    </row>
    <row r="211" spans="2:12" ht="60" customHeight="1" x14ac:dyDescent="0.25">
      <c r="C211" s="300" t="s">
        <v>44</v>
      </c>
      <c r="D211" s="301"/>
      <c r="E211" s="186"/>
      <c r="F211" s="141" t="s">
        <v>172</v>
      </c>
      <c r="G211" s="258"/>
      <c r="H211" s="258"/>
      <c r="I211" s="258"/>
    </row>
    <row r="212" spans="2:12" ht="60" customHeight="1" x14ac:dyDescent="0.25">
      <c r="C212" s="300" t="s">
        <v>45</v>
      </c>
      <c r="D212" s="301"/>
      <c r="E212" s="186"/>
      <c r="F212" s="141" t="s">
        <v>172</v>
      </c>
      <c r="G212" s="258"/>
      <c r="H212" s="258"/>
      <c r="I212" s="258"/>
    </row>
    <row r="213" spans="2:12" ht="60" customHeight="1" x14ac:dyDescent="0.25">
      <c r="C213" s="300" t="s">
        <v>93</v>
      </c>
      <c r="D213" s="301"/>
      <c r="E213" s="143">
        <f>SUM(E207:E212)</f>
        <v>0</v>
      </c>
      <c r="F213" s="141" t="s">
        <v>172</v>
      </c>
      <c r="G213" s="258"/>
      <c r="H213" s="258"/>
      <c r="I213" s="258"/>
    </row>
    <row r="216" spans="2:12" ht="15.75" x14ac:dyDescent="0.25">
      <c r="B216" s="42" t="s">
        <v>94</v>
      </c>
      <c r="C216" s="7"/>
      <c r="D216" s="8"/>
      <c r="E216" s="8"/>
      <c r="F216" s="8"/>
      <c r="G216" s="8"/>
      <c r="H216" s="8"/>
      <c r="I216" s="8"/>
      <c r="J216" s="8"/>
      <c r="K216" s="8"/>
      <c r="L216" s="8"/>
    </row>
    <row r="218" spans="2:12" ht="15.75" x14ac:dyDescent="0.25">
      <c r="C218" s="16" t="s">
        <v>171</v>
      </c>
      <c r="D218" s="16"/>
      <c r="E218" s="15"/>
      <c r="F218" s="15"/>
    </row>
    <row r="219" spans="2:12" ht="15.75" x14ac:dyDescent="0.25">
      <c r="C219" s="24"/>
      <c r="D219" s="302" t="e">
        <f>IF((F200/10^3)/((F189-E213)/I189)&lt;0,"回収不能",(F200/10^3)/((F189-E213)/I189))</f>
        <v>#DIV/0!</v>
      </c>
      <c r="E219" s="257" t="s">
        <v>7</v>
      </c>
      <c r="F219" s="147" t="s">
        <v>271</v>
      </c>
      <c r="G219" s="1"/>
      <c r="H219" s="1"/>
      <c r="I219" s="1"/>
      <c r="J219" s="1"/>
      <c r="K219" s="1"/>
      <c r="L219" s="1"/>
    </row>
    <row r="220" spans="2:12" ht="15.75" x14ac:dyDescent="0.25">
      <c r="C220" s="15"/>
      <c r="D220" s="302"/>
      <c r="E220" s="257"/>
      <c r="F220" s="15"/>
      <c r="H220"/>
      <c r="I220"/>
      <c r="J220"/>
      <c r="K220"/>
      <c r="L220"/>
    </row>
    <row r="221" spans="2:12" ht="15.75" x14ac:dyDescent="0.25">
      <c r="C221" s="13"/>
      <c r="D221"/>
      <c r="E221"/>
      <c r="F221"/>
      <c r="H221"/>
      <c r="I221"/>
      <c r="J221"/>
      <c r="K221"/>
      <c r="L221"/>
    </row>
    <row r="222" spans="2:12" s="1" customFormat="1" ht="21.75" customHeight="1" x14ac:dyDescent="0.25">
      <c r="C222" s="144" t="s">
        <v>95</v>
      </c>
      <c r="D222" s="145"/>
      <c r="E222" s="25"/>
      <c r="F222" s="25"/>
      <c r="H222" s="25"/>
      <c r="I222" s="25"/>
      <c r="J222" s="25"/>
      <c r="K222" s="25"/>
      <c r="L222" s="25"/>
    </row>
    <row r="223" spans="2:12" ht="33.75" customHeight="1" x14ac:dyDescent="0.25">
      <c r="C223" s="1"/>
      <c r="D223" s="297" t="s">
        <v>79</v>
      </c>
      <c r="E223" s="298"/>
      <c r="F223" s="298"/>
      <c r="G223" s="299"/>
      <c r="H223" s="188" t="s">
        <v>20</v>
      </c>
      <c r="I223" s="1"/>
      <c r="J223" s="1"/>
      <c r="K223" s="1"/>
      <c r="L223" s="1"/>
    </row>
    <row r="224" spans="2:12" ht="37.5" customHeight="1" x14ac:dyDescent="0.25"/>
    <row r="225" spans="1:13" ht="15.75" x14ac:dyDescent="0.25">
      <c r="A225" s="1"/>
      <c r="B225" s="42" t="s">
        <v>229</v>
      </c>
      <c r="C225" s="7"/>
      <c r="D225" s="8"/>
      <c r="E225" s="8"/>
      <c r="F225" s="8"/>
      <c r="G225" s="8"/>
      <c r="H225" s="8"/>
      <c r="I225" s="8"/>
      <c r="J225" s="8"/>
      <c r="K225" s="8"/>
      <c r="L225" s="8"/>
      <c r="M225" s="1"/>
    </row>
    <row r="226" spans="1:13" s="1" customFormat="1" ht="15.75" x14ac:dyDescent="0.25">
      <c r="A226"/>
      <c r="B226" s="284"/>
      <c r="C226" s="285"/>
      <c r="D226" s="285"/>
      <c r="E226" s="285"/>
      <c r="F226" s="285"/>
      <c r="G226" s="285"/>
      <c r="H226" s="285"/>
      <c r="I226" s="285"/>
      <c r="J226" s="285"/>
      <c r="K226" s="285"/>
      <c r="L226" s="286"/>
      <c r="M226"/>
    </row>
    <row r="227" spans="1:13" customFormat="1" ht="15.75" x14ac:dyDescent="0.25">
      <c r="B227" s="287"/>
      <c r="C227" s="288"/>
      <c r="D227" s="288"/>
      <c r="E227" s="288"/>
      <c r="F227" s="288"/>
      <c r="G227" s="288"/>
      <c r="H227" s="288"/>
      <c r="I227" s="288"/>
      <c r="J227" s="288"/>
      <c r="K227" s="288"/>
      <c r="L227" s="289"/>
    </row>
    <row r="228" spans="1:13" s="1" customFormat="1" x14ac:dyDescent="0.25">
      <c r="A228" s="3"/>
      <c r="B228" s="287"/>
      <c r="C228" s="288"/>
      <c r="D228" s="288"/>
      <c r="E228" s="288"/>
      <c r="F228" s="288"/>
      <c r="G228" s="288"/>
      <c r="H228" s="288"/>
      <c r="I228" s="288"/>
      <c r="J228" s="288"/>
      <c r="K228" s="288"/>
      <c r="L228" s="289"/>
      <c r="M228" s="3"/>
    </row>
    <row r="229" spans="1:13" x14ac:dyDescent="0.25">
      <c r="B229" s="287"/>
      <c r="C229" s="288"/>
      <c r="D229" s="288"/>
      <c r="E229" s="288"/>
      <c r="F229" s="288"/>
      <c r="G229" s="288"/>
      <c r="H229" s="288"/>
      <c r="I229" s="288"/>
      <c r="J229" s="288"/>
      <c r="K229" s="288"/>
      <c r="L229" s="289"/>
    </row>
    <row r="230" spans="1:13" x14ac:dyDescent="0.25">
      <c r="B230" s="287"/>
      <c r="C230" s="288"/>
      <c r="D230" s="288"/>
      <c r="E230" s="288"/>
      <c r="F230" s="288"/>
      <c r="G230" s="288"/>
      <c r="H230" s="288"/>
      <c r="I230" s="288"/>
      <c r="J230" s="288"/>
      <c r="K230" s="288"/>
      <c r="L230" s="289"/>
    </row>
    <row r="231" spans="1:13" x14ac:dyDescent="0.25">
      <c r="B231" s="287"/>
      <c r="C231" s="288"/>
      <c r="D231" s="288"/>
      <c r="E231" s="288"/>
      <c r="F231" s="288"/>
      <c r="G231" s="288"/>
      <c r="H231" s="288"/>
      <c r="I231" s="288"/>
      <c r="J231" s="288"/>
      <c r="K231" s="288"/>
      <c r="L231" s="289"/>
    </row>
    <row r="232" spans="1:13" x14ac:dyDescent="0.25">
      <c r="B232" s="287"/>
      <c r="C232" s="288"/>
      <c r="D232" s="288"/>
      <c r="E232" s="288"/>
      <c r="F232" s="288"/>
      <c r="G232" s="288"/>
      <c r="H232" s="288"/>
      <c r="I232" s="288"/>
      <c r="J232" s="288"/>
      <c r="K232" s="288"/>
      <c r="L232" s="289"/>
    </row>
    <row r="233" spans="1:13" x14ac:dyDescent="0.25">
      <c r="B233" s="287"/>
      <c r="C233" s="288"/>
      <c r="D233" s="288"/>
      <c r="E233" s="288"/>
      <c r="F233" s="288"/>
      <c r="G233" s="288"/>
      <c r="H233" s="288"/>
      <c r="I233" s="288"/>
      <c r="J233" s="288"/>
      <c r="K233" s="288"/>
      <c r="L233" s="289"/>
    </row>
    <row r="234" spans="1:13" x14ac:dyDescent="0.25">
      <c r="B234" s="287"/>
      <c r="C234" s="288"/>
      <c r="D234" s="288"/>
      <c r="E234" s="288"/>
      <c r="F234" s="288"/>
      <c r="G234" s="288"/>
      <c r="H234" s="288"/>
      <c r="I234" s="288"/>
      <c r="J234" s="288"/>
      <c r="K234" s="288"/>
      <c r="L234" s="289"/>
    </row>
    <row r="235" spans="1:13" x14ac:dyDescent="0.25">
      <c r="B235" s="290"/>
      <c r="C235" s="291"/>
      <c r="D235" s="291"/>
      <c r="E235" s="291"/>
      <c r="F235" s="291"/>
      <c r="G235" s="291"/>
      <c r="H235" s="291"/>
      <c r="I235" s="291"/>
      <c r="J235" s="291"/>
      <c r="K235" s="291"/>
      <c r="L235" s="292"/>
    </row>
    <row r="237" spans="1:13" ht="21" customHeight="1" x14ac:dyDescent="0.25"/>
  </sheetData>
  <sheetProtection algorithmName="SHA-512" hashValue="eHyts/DBkZlYt1J63F9sYycK/5Lsz8MC+weT3MoV7TtPle3Q6QX4V1gYYbC62h1Ql+IEU/JeVf86rsCRxBmqLQ==" saltValue="kMJhKxr0hMVAmL+HPf0ecw==" spinCount="100000" sheet="1" objects="1" scenarios="1" formatRows="0"/>
  <mergeCells count="149">
    <mergeCell ref="B226:L235"/>
    <mergeCell ref="D4:I9"/>
    <mergeCell ref="C4:C7"/>
    <mergeCell ref="E183:F183"/>
    <mergeCell ref="H183:I183"/>
    <mergeCell ref="G25:H25"/>
    <mergeCell ref="G37:H37"/>
    <mergeCell ref="G51:H51"/>
    <mergeCell ref="D170:F170"/>
    <mergeCell ref="G170:H170"/>
    <mergeCell ref="E175:F175"/>
    <mergeCell ref="I68:J68"/>
    <mergeCell ref="E172:F172"/>
    <mergeCell ref="D223:G223"/>
    <mergeCell ref="G208:I208"/>
    <mergeCell ref="G209:I209"/>
    <mergeCell ref="G210:I210"/>
    <mergeCell ref="G211:I211"/>
    <mergeCell ref="G212:I212"/>
    <mergeCell ref="C210:D210"/>
    <mergeCell ref="C211:D211"/>
    <mergeCell ref="C212:D212"/>
    <mergeCell ref="C213:D213"/>
    <mergeCell ref="D219:D220"/>
    <mergeCell ref="C208:C209"/>
    <mergeCell ref="C207:D207"/>
    <mergeCell ref="C206:D206"/>
    <mergeCell ref="D179:F179"/>
    <mergeCell ref="G179:H179"/>
    <mergeCell ref="H172:I172"/>
    <mergeCell ref="E158:F158"/>
    <mergeCell ref="G206:I206"/>
    <mergeCell ref="E181:F181"/>
    <mergeCell ref="D189:E189"/>
    <mergeCell ref="H175:I175"/>
    <mergeCell ref="H174:I174"/>
    <mergeCell ref="H181:I181"/>
    <mergeCell ref="I176:J176"/>
    <mergeCell ref="E174:F174"/>
    <mergeCell ref="H173:I173"/>
    <mergeCell ref="E173:F173"/>
    <mergeCell ref="D158:D159"/>
    <mergeCell ref="G158:G159"/>
    <mergeCell ref="F165:G165"/>
    <mergeCell ref="H158:H159"/>
    <mergeCell ref="I67:J67"/>
    <mergeCell ref="K68:L68"/>
    <mergeCell ref="I69:J69"/>
    <mergeCell ref="K69:L69"/>
    <mergeCell ref="E219:E220"/>
    <mergeCell ref="G207:I207"/>
    <mergeCell ref="E182:F182"/>
    <mergeCell ref="H182:I182"/>
    <mergeCell ref="D117:E117"/>
    <mergeCell ref="G213:I213"/>
    <mergeCell ref="D67:E67"/>
    <mergeCell ref="D70:E70"/>
    <mergeCell ref="G76:H76"/>
    <mergeCell ref="K67:L67"/>
    <mergeCell ref="I150:J150"/>
    <mergeCell ref="D113:E113"/>
    <mergeCell ref="I117:L118"/>
    <mergeCell ref="D80:E80"/>
    <mergeCell ref="I80:J80"/>
    <mergeCell ref="D78:E78"/>
    <mergeCell ref="I78:J78"/>
    <mergeCell ref="D156:F156"/>
    <mergeCell ref="G156:H156"/>
    <mergeCell ref="G107:H107"/>
    <mergeCell ref="D66:E66"/>
    <mergeCell ref="C61:L61"/>
    <mergeCell ref="G62:H62"/>
    <mergeCell ref="C54:C55"/>
    <mergeCell ref="D54:E55"/>
    <mergeCell ref="H54:H55"/>
    <mergeCell ref="C56:C57"/>
    <mergeCell ref="D56:E57"/>
    <mergeCell ref="H56:H57"/>
    <mergeCell ref="I54:J55"/>
    <mergeCell ref="I27:J27"/>
    <mergeCell ref="K27:L27"/>
    <mergeCell ref="D27:E27"/>
    <mergeCell ref="D28:E29"/>
    <mergeCell ref="K64:L64"/>
    <mergeCell ref="K65:L65"/>
    <mergeCell ref="D40:E40"/>
    <mergeCell ref="D41:E41"/>
    <mergeCell ref="D42:E42"/>
    <mergeCell ref="D43:E43"/>
    <mergeCell ref="D53:E53"/>
    <mergeCell ref="I53:J53"/>
    <mergeCell ref="K44:L44"/>
    <mergeCell ref="D65:E65"/>
    <mergeCell ref="H30:H31"/>
    <mergeCell ref="I56:J57"/>
    <mergeCell ref="I64:J64"/>
    <mergeCell ref="I65:J65"/>
    <mergeCell ref="I44:J44"/>
    <mergeCell ref="I30:J30"/>
    <mergeCell ref="D44:E44"/>
    <mergeCell ref="I39:J39"/>
    <mergeCell ref="K140:K141"/>
    <mergeCell ref="H140:J140"/>
    <mergeCell ref="E15:K15"/>
    <mergeCell ref="E16:K16"/>
    <mergeCell ref="D68:E68"/>
    <mergeCell ref="D115:E115"/>
    <mergeCell ref="D39:E39"/>
    <mergeCell ref="D64:E64"/>
    <mergeCell ref="E17:K17"/>
    <mergeCell ref="D69:E69"/>
    <mergeCell ref="K39:L39"/>
    <mergeCell ref="K40:L40"/>
    <mergeCell ref="K41:L41"/>
    <mergeCell ref="K42:L42"/>
    <mergeCell ref="K43:L43"/>
    <mergeCell ref="H28:H29"/>
    <mergeCell ref="D140:D141"/>
    <mergeCell ref="E140:G140"/>
    <mergeCell ref="D100:F100"/>
    <mergeCell ref="D92:F92"/>
    <mergeCell ref="I94:L94"/>
    <mergeCell ref="I102:L102"/>
    <mergeCell ref="D111:E111"/>
    <mergeCell ref="D129:F129"/>
    <mergeCell ref="H129:L129"/>
    <mergeCell ref="D116:E116"/>
    <mergeCell ref="D112:E112"/>
    <mergeCell ref="C28:C29"/>
    <mergeCell ref="K29:L29"/>
    <mergeCell ref="C30:C31"/>
    <mergeCell ref="K30:L30"/>
    <mergeCell ref="K31:L31"/>
    <mergeCell ref="K70:L70"/>
    <mergeCell ref="D79:E79"/>
    <mergeCell ref="I79:J79"/>
    <mergeCell ref="I70:J70"/>
    <mergeCell ref="I31:J31"/>
    <mergeCell ref="I28:J28"/>
    <mergeCell ref="I29:J29"/>
    <mergeCell ref="I40:J40"/>
    <mergeCell ref="I41:J41"/>
    <mergeCell ref="D30:E31"/>
    <mergeCell ref="I43:J43"/>
    <mergeCell ref="C36:L36"/>
    <mergeCell ref="K28:L28"/>
    <mergeCell ref="I42:J42"/>
    <mergeCell ref="K66:L66"/>
    <mergeCell ref="I66:J66"/>
  </mergeCells>
  <phoneticPr fontId="1"/>
  <conditionalFormatting sqref="D223:H223">
    <cfRule type="expression" dxfId="915" priority="80">
      <formula>$E$16&lt;&gt;"地方公共団体"</formula>
    </cfRule>
  </conditionalFormatting>
  <conditionalFormatting sqref="D144:K144">
    <cfRule type="expression" dxfId="914" priority="79">
      <formula>SUM($D$145:$K$145)&gt;0</formula>
    </cfRule>
  </conditionalFormatting>
  <conditionalFormatting sqref="D145:K145">
    <cfRule type="expression" dxfId="913" priority="78">
      <formula>SUM($D$144:$K$144)&gt;0</formula>
    </cfRule>
  </conditionalFormatting>
  <conditionalFormatting sqref="D157:L166 D137:F138 H137:L138 D139:L143 C127:C132 C134:C135 C137:C139 D134:L136 D153:L155 D144:K152">
    <cfRule type="expression" dxfId="912" priority="87">
      <formula>COUNTIF($G$124:$H$126,"いいえ")=2</formula>
    </cfRule>
  </conditionalFormatting>
  <conditionalFormatting sqref="D172:K177">
    <cfRule type="expression" dxfId="911" priority="89">
      <formula>$G$170&lt;&gt;"はい"</formula>
    </cfRule>
  </conditionalFormatting>
  <conditionalFormatting sqref="C155:C156">
    <cfRule type="expression" dxfId="910" priority="19">
      <formula>COUNTIF($G$124:$H$126,"いいえ")=2</formula>
    </cfRule>
  </conditionalFormatting>
  <conditionalFormatting sqref="C27:L27 C32:L33 C28:D28 C29 C30:D30 C31 F28:L31">
    <cfRule type="expression" dxfId="909" priority="14">
      <formula>$G$25&lt;&gt;"はい"</formula>
    </cfRule>
  </conditionalFormatting>
  <conditionalFormatting sqref="C39:L47">
    <cfRule type="expression" dxfId="908" priority="13">
      <formula>$G$37&lt;&gt;"はい"</formula>
    </cfRule>
  </conditionalFormatting>
  <conditionalFormatting sqref="C53:L58">
    <cfRule type="expression" dxfId="907" priority="12">
      <formula>$G$51&lt;&gt;"はい"</formula>
    </cfRule>
  </conditionalFormatting>
  <conditionalFormatting sqref="C64:L72">
    <cfRule type="expression" dxfId="906" priority="11">
      <formula>$G$62&lt;&gt;"はい"</formula>
    </cfRule>
  </conditionalFormatting>
  <conditionalFormatting sqref="C78:L85">
    <cfRule type="expression" dxfId="905" priority="10">
      <formula>$G$76&lt;&gt;"はい"</formula>
    </cfRule>
  </conditionalFormatting>
  <conditionalFormatting sqref="B109:L116 B117:I117">
    <cfRule type="expression" dxfId="904" priority="4">
      <formula>$G$107&lt;&gt;"はい"</formula>
    </cfRule>
  </conditionalFormatting>
  <conditionalFormatting sqref="D158:K165">
    <cfRule type="expression" dxfId="903" priority="3">
      <formula>$G$156&lt;&gt;"はい"</formula>
    </cfRule>
  </conditionalFormatting>
  <conditionalFormatting sqref="D181:K185">
    <cfRule type="expression" dxfId="902" priority="2">
      <formula>$G$179&lt;&gt;"はい"</formula>
    </cfRule>
  </conditionalFormatting>
  <dataValidations count="22">
    <dataValidation type="list" allowBlank="1" showInputMessage="1" showErrorMessage="1" sqref="G117">
      <formula1>" 選択,kg/日,Nm3/日"</formula1>
    </dataValidation>
    <dataValidation type="list" allowBlank="1" showInputMessage="1" showErrorMessage="1" sqref="G116">
      <formula1>"選択,kg/日,Nm3/日"</formula1>
    </dataValidation>
    <dataValidation type="list" allowBlank="1" showInputMessage="1" showErrorMessage="1" sqref="H223">
      <formula1>"選択して下さい,該当する,該当しない"</formula1>
    </dataValidation>
    <dataValidation type="list" allowBlank="1" showInputMessage="1" showErrorMessage="1" sqref="D44:E44">
      <formula1>IF(G37="はい",INDIRECT($E$17&amp;"電"),0)</formula1>
    </dataValidation>
    <dataValidation type="custom" allowBlank="1" showInputMessage="1" showErrorMessage="1" sqref="E144:F144 H144:I144">
      <formula1>SUM($E$145:$I$145)=0</formula1>
    </dataValidation>
    <dataValidation type="custom" allowBlank="1" showInputMessage="1" showErrorMessage="1" sqref="E145:F145 H145:I145">
      <formula1>SUM($E$144:$I$144)=0</formula1>
    </dataValidation>
    <dataValidation type="list" allowBlank="1" showInputMessage="1" showErrorMessage="1" sqref="D112:E113">
      <formula1>"選択してください,乾式,湿式,その他"</formula1>
    </dataValidation>
    <dataValidation type="list" allowBlank="1" showInputMessage="1" showErrorMessage="1" sqref="D116:E117">
      <formula1>"選択してください,固形化,液化,ガス化"</formula1>
    </dataValidation>
    <dataValidation type="custom" allowBlank="1" showInputMessage="1" showErrorMessage="1" sqref="B171:C171 C172:C185 B178:B180 D171:K178 D180:K185 B169:K169">
      <formula1>$G$170&lt;&gt;"いいえ"</formula1>
    </dataValidation>
    <dataValidation type="list" allowBlank="1" showInputMessage="1" showErrorMessage="1" sqref="E17:K17">
      <formula1>INDIRECT($E$16)</formula1>
    </dataValidation>
    <dataValidation type="list" allowBlank="1" showInputMessage="1" showErrorMessage="1" sqref="G107:H107 G25:H25 G37:H37 G51:H51 G62:H62 G76:H76 G156:H156 G170:H170 G179:H179">
      <formula1>"選択してください,はい,いいえ"</formula1>
    </dataValidation>
    <dataValidation type="list" allowBlank="1" showInputMessage="1" showErrorMessage="1" sqref="D40:E40">
      <formula1>IF(G37="はい",INDIRECT($E$17&amp;"電"),0)</formula1>
    </dataValidation>
    <dataValidation type="list" allowBlank="1" showInputMessage="1" showErrorMessage="1" sqref="D41:E41">
      <formula1>IF(G37="はい",INDIRECT($E$17&amp;"電"),0)</formula1>
    </dataValidation>
    <dataValidation type="list" allowBlank="1" showInputMessage="1" showErrorMessage="1" sqref="D42:E42">
      <formula1>IF(G37="はい",INDIRECT($E$17&amp;"電"),0)</formula1>
    </dataValidation>
    <dataValidation type="list" allowBlank="1" showInputMessage="1" showErrorMessage="1" sqref="D43:E43">
      <formula1>IF(G37="はい",INDIRECT($E$17&amp;"電"),0)</formula1>
    </dataValidation>
    <dataValidation type="custom" allowBlank="1" showInputMessage="1" showErrorMessage="1" sqref="F65:F70 I65:J70">
      <formula1>$G$62="はい"</formula1>
    </dataValidation>
    <dataValidation type="custom" allowBlank="1" showInputMessage="1" showErrorMessage="1" sqref="F28:F31 I28:J31">
      <formula1>$G$25="はい"</formula1>
    </dataValidation>
    <dataValidation type="custom" allowBlank="1" showInputMessage="1" showErrorMessage="1" sqref="F40:F44 I40:J44">
      <formula1>$G$37="はい"</formula1>
    </dataValidation>
    <dataValidation type="custom" allowBlank="1" showInputMessage="1" showErrorMessage="1" sqref="F54:F57 I54:J57">
      <formula1>$G$51="はい"</formula1>
    </dataValidation>
    <dataValidation type="list" allowBlank="1" showInputMessage="1" showErrorMessage="1" sqref="D65:E70">
      <formula1>IF($G$62="はい",INDIRECT($E$17&amp;"熱"),0)</formula1>
    </dataValidation>
    <dataValidation type="custom" allowBlank="1" showInputMessage="1" showErrorMessage="1" sqref="D79:F80 H79:J80">
      <formula1>$G$76="はい"</formula1>
    </dataValidation>
    <dataValidation type="custom" allowBlank="1" showInputMessage="1" showErrorMessage="1" sqref="F112:F113 H112:H113 F116:F117 H116:H117">
      <formula1>$G$107="はい"</formula1>
    </dataValidation>
  </dataValidations>
  <hyperlinks>
    <hyperlink ref="I117" r:id="rId1"/>
    <hyperlink ref="F85" r:id="rId2"/>
  </hyperlinks>
  <printOptions horizontalCentered="1"/>
  <pageMargins left="0.59055118110236227" right="0.19685039370078741" top="0.39370078740157483" bottom="0.19685039370078741" header="0.19685039370078741" footer="0.19685039370078741"/>
  <pageSetup paperSize="9" scale="63" fitToWidth="0" fitToHeight="0" orientation="portrait" r:id="rId3"/>
  <headerFooter>
    <oddHeader>&amp;C&amp;F</oddHeader>
    <oddFooter>&amp;C&amp;P/&amp;N</oddFooter>
  </headerFooter>
  <rowBreaks count="3" manualBreakCount="3">
    <brk id="59" max="16383" man="1"/>
    <brk id="119" max="16383" man="1"/>
    <brk id="185" min="1" max="11" man="1"/>
  </rowBreaks>
  <drawing r:id="rId4"/>
  <extLst>
    <ext xmlns:x14="http://schemas.microsoft.com/office/spreadsheetml/2009/9/main" uri="{78C0D931-6437-407d-A8EE-F0AAD7539E65}">
      <x14:conditionalFormattings>
        <x14:conditionalFormatting xmlns:xm="http://schemas.microsoft.com/office/excel/2006/main">
          <x14:cfRule type="expression" priority="9" id="{B6FDFC46-2433-4D8C-86B1-A92912982CC9}">
            <xm:f>プルダウン用!$F$48="対象外"</xm:f>
            <x14:dxf>
              <fill>
                <patternFill patternType="darkTrellis"/>
              </fill>
            </x14:dxf>
          </x14:cfRule>
          <xm:sqref>B90:L94</xm:sqref>
        </x14:conditionalFormatting>
        <x14:conditionalFormatting xmlns:xm="http://schemas.microsoft.com/office/excel/2006/main">
          <x14:cfRule type="expression" priority="7" id="{4A56D9CE-1398-4C4A-AD65-4E5D038AC14C}">
            <xm:f>プルダウン用!$F$49="対象外"</xm:f>
            <x14:dxf>
              <fill>
                <patternFill patternType="darkTrellis"/>
              </fill>
            </x14:dxf>
          </x14:cfRule>
          <xm:sqref>B96:L99 B101:L101 B100:D100 G100:L100 B102:I102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14:formula1>
            <xm:f>プルダウン用!$E$24:$E$26</xm:f>
          </x14:formula1>
          <xm:sqref>D54:E57</xm:sqref>
        </x14:dataValidation>
        <x14:dataValidation type="list" allowBlank="1" showInputMessage="1" showErrorMessage="1">
          <x14:formula1>
            <xm:f>プルダウン用!$C$4:$C$6</xm:f>
          </x14:formula1>
          <xm:sqref>E16:K16</xm:sqref>
        </x14:dataValidation>
        <x14:dataValidation type="list" allowBlank="1" showInputMessage="1" showErrorMessage="1">
          <x14:formula1>
            <xm:f>プルダウン用!$E$4:$E$7</xm:f>
          </x14:formula1>
          <xm:sqref>D28 D30:E31</xm:sqref>
        </x14:dataValidation>
        <x14:dataValidation type="custom" allowBlank="1" showInputMessage="1" showErrorMessage="1">
          <x14:formula1>
            <xm:f>IF(#REF!=プルダウン用!I63,INDIRECT(選択1),"")</xm:f>
          </x14:formula1>
          <xm:sqref>H133:J133</xm:sqref>
        </x14:dataValidation>
        <x14:dataValidation type="custom" allowBlank="1" showInputMessage="1" showErrorMessage="1">
          <x14:formula1>
            <xm:f>IF(#REF!=プルダウン用!H61,INDIRECT(選択1),"")</xm:f>
          </x14:formula1>
          <xm:sqref>G133</xm:sqref>
        </x14:dataValidation>
        <x14:dataValidation type="custom" allowBlank="1" showInputMessage="1" showErrorMessage="1">
          <x14:formula1>
            <xm:f>IF(#REF!=プルダウン用!L61,INDIRECT(選択1),"")</xm:f>
          </x14:formula1>
          <xm:sqref>K133</xm:sqref>
        </x14:dataValidation>
        <x14:dataValidation type="custom" allowBlank="1" showInputMessage="1" showErrorMessage="1">
          <x14:formula1>
            <xm:f>IF(#REF!=プルダウン用!E62,INDIRECT(選択1),"")</xm:f>
          </x14:formula1>
          <xm:sqref>D133:F133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88"/>
  <sheetViews>
    <sheetView showGridLines="0" topLeftCell="A3" zoomScale="85" zoomScaleNormal="85" workbookViewId="0">
      <selection activeCell="C18" sqref="C18"/>
    </sheetView>
  </sheetViews>
  <sheetFormatPr defaultRowHeight="15.75" x14ac:dyDescent="0.25"/>
  <cols>
    <col min="1" max="1" width="2.5546875" style="69" bestFit="1" customWidth="1"/>
    <col min="2" max="2" width="3.109375" style="15" customWidth="1"/>
    <col min="3" max="3" width="20.77734375" style="15" customWidth="1"/>
    <col min="4" max="4" width="9.33203125" style="15" customWidth="1"/>
    <col min="5" max="5" width="17.77734375" style="15" customWidth="1"/>
    <col min="6" max="6" width="8.33203125" style="15" customWidth="1"/>
    <col min="7" max="7" width="1.77734375" style="15" customWidth="1"/>
    <col min="8" max="8" width="27.5546875" style="15" customWidth="1"/>
    <col min="9" max="9" width="9.109375" style="15" customWidth="1"/>
    <col min="10" max="10" width="25.5546875" style="15" customWidth="1"/>
    <col min="11" max="16384" width="8.88671875" style="69"/>
  </cols>
  <sheetData>
    <row r="1" spans="2:12" s="3" customFormat="1" ht="21" customHeight="1" x14ac:dyDescent="0.25">
      <c r="B1" s="84" t="str">
        <f>CONCATENATE(採算性!K2,"/",採算性!E15,"/",採算性!E16,"/",採算性!E17)</f>
        <v>（事務局使用欄のため記入不要）//選択してください/先に「申請者種別」を選択してください</v>
      </c>
      <c r="C1" s="84"/>
      <c r="D1" s="84"/>
      <c r="E1" s="84"/>
      <c r="F1" s="84"/>
      <c r="G1" s="84"/>
      <c r="H1" s="84"/>
      <c r="I1" s="84"/>
      <c r="J1" s="84"/>
      <c r="K1" s="84"/>
      <c r="L1" s="84"/>
    </row>
    <row r="2" spans="2:12" s="70" customFormat="1" x14ac:dyDescent="0.25">
      <c r="B2" s="15"/>
      <c r="C2" s="15"/>
      <c r="D2" s="15"/>
      <c r="E2" s="15"/>
      <c r="F2" s="15"/>
      <c r="G2" s="15"/>
      <c r="H2" s="15"/>
      <c r="I2" s="15"/>
      <c r="J2" s="15"/>
    </row>
    <row r="3" spans="2:12" ht="16.5" x14ac:dyDescent="0.25">
      <c r="B3" s="2" t="s">
        <v>226</v>
      </c>
      <c r="C3" s="14"/>
      <c r="D3" s="14"/>
      <c r="E3" s="14"/>
      <c r="F3" s="14"/>
      <c r="G3" s="14"/>
      <c r="H3" s="14"/>
      <c r="I3" s="14"/>
      <c r="J3" s="14"/>
    </row>
    <row r="4" spans="2:12" s="19" customFormat="1" x14ac:dyDescent="0.25">
      <c r="I4" s="18"/>
      <c r="J4" s="18"/>
    </row>
    <row r="5" spans="2:12" s="19" customFormat="1" x14ac:dyDescent="0.25">
      <c r="B5" s="322" t="s">
        <v>270</v>
      </c>
      <c r="C5" s="322"/>
      <c r="D5" s="322"/>
      <c r="E5" s="322"/>
      <c r="F5" s="322"/>
      <c r="G5" s="322"/>
      <c r="H5" s="322"/>
      <c r="I5" s="10" t="s">
        <v>21</v>
      </c>
      <c r="J5" s="68"/>
    </row>
    <row r="6" spans="2:12" s="19" customFormat="1" ht="7.5" customHeight="1" x14ac:dyDescent="0.25">
      <c r="B6" s="71"/>
      <c r="C6" s="71"/>
      <c r="D6" s="71"/>
      <c r="E6" s="71"/>
      <c r="F6" s="146"/>
      <c r="G6" s="146"/>
      <c r="H6" s="71"/>
      <c r="I6" s="10"/>
      <c r="J6" s="10"/>
    </row>
    <row r="7" spans="2:12" s="19" customFormat="1" x14ac:dyDescent="0.25">
      <c r="B7" s="71"/>
      <c r="C7" s="71"/>
      <c r="D7" s="71"/>
      <c r="E7" s="71"/>
      <c r="F7" s="146"/>
      <c r="G7" s="146"/>
      <c r="H7" s="71"/>
      <c r="I7" s="10" t="s">
        <v>238</v>
      </c>
      <c r="J7" s="72"/>
    </row>
    <row r="8" spans="2:12" s="19" customFormat="1" x14ac:dyDescent="0.25">
      <c r="B8" s="17"/>
      <c r="C8" s="18"/>
      <c r="D8" s="18"/>
      <c r="E8" s="18"/>
      <c r="F8" s="18"/>
      <c r="G8" s="18"/>
      <c r="H8" s="18"/>
      <c r="I8" s="73" t="s">
        <v>237</v>
      </c>
      <c r="J8" s="10"/>
    </row>
    <row r="9" spans="2:12" s="19" customFormat="1" x14ac:dyDescent="0.25">
      <c r="B9" s="17"/>
      <c r="D9" s="18"/>
      <c r="E9" s="18"/>
      <c r="F9" s="18"/>
      <c r="G9" s="18"/>
      <c r="H9" s="18"/>
      <c r="I9" s="10" t="s">
        <v>118</v>
      </c>
      <c r="J9" s="44"/>
    </row>
    <row r="10" spans="2:12" s="19" customFormat="1" x14ac:dyDescent="0.25">
      <c r="B10" s="17"/>
      <c r="D10" s="18"/>
      <c r="E10" s="18"/>
      <c r="F10" s="18"/>
      <c r="G10" s="18"/>
      <c r="H10" s="18"/>
      <c r="I10" s="18"/>
      <c r="J10" s="18"/>
    </row>
    <row r="11" spans="2:12" s="19" customFormat="1" x14ac:dyDescent="0.25">
      <c r="B11" s="17"/>
      <c r="C11" s="52" t="s">
        <v>1479</v>
      </c>
      <c r="D11" s="18"/>
      <c r="E11" s="18"/>
      <c r="F11" s="18"/>
      <c r="G11" s="18"/>
      <c r="H11" s="18"/>
      <c r="I11" s="18"/>
      <c r="J11" s="18"/>
    </row>
    <row r="12" spans="2:12" s="19" customFormat="1" x14ac:dyDescent="0.25">
      <c r="B12" s="17"/>
      <c r="C12" s="18"/>
      <c r="D12" s="18"/>
      <c r="E12" s="18"/>
      <c r="F12" s="18"/>
      <c r="G12" s="18"/>
      <c r="H12" s="18"/>
      <c r="I12" s="18"/>
      <c r="J12" s="18"/>
    </row>
    <row r="13" spans="2:12" s="19" customFormat="1" x14ac:dyDescent="0.25">
      <c r="B13" s="17"/>
      <c r="C13" s="18"/>
      <c r="D13" s="18"/>
      <c r="E13" s="18"/>
      <c r="F13" s="18"/>
      <c r="G13" s="18"/>
      <c r="H13" s="18"/>
      <c r="I13" s="18"/>
      <c r="J13" s="18"/>
    </row>
    <row r="14" spans="2:12" s="19" customFormat="1" ht="171.75" customHeight="1" x14ac:dyDescent="0.25">
      <c r="B14" s="17"/>
      <c r="C14" s="18"/>
      <c r="D14" s="18"/>
      <c r="E14" s="18"/>
      <c r="F14" s="18"/>
      <c r="G14" s="18"/>
      <c r="H14" s="18"/>
      <c r="I14" s="18"/>
      <c r="J14" s="18"/>
    </row>
    <row r="15" spans="2:12" s="19" customFormat="1" ht="49.5" customHeight="1" x14ac:dyDescent="0.25">
      <c r="B15" s="17"/>
      <c r="C15" s="18"/>
      <c r="D15" s="52" t="s">
        <v>1477</v>
      </c>
      <c r="E15" s="18"/>
      <c r="F15" s="18"/>
      <c r="G15" s="18"/>
      <c r="H15" s="18"/>
      <c r="I15" s="18"/>
      <c r="J15" s="18"/>
    </row>
    <row r="16" spans="2:12" s="19" customFormat="1" x14ac:dyDescent="0.25">
      <c r="B16" s="17"/>
      <c r="C16" s="18"/>
      <c r="D16" s="52" t="s">
        <v>1478</v>
      </c>
      <c r="E16" s="18"/>
      <c r="F16" s="18"/>
      <c r="G16" s="18"/>
      <c r="H16" s="18"/>
      <c r="I16" s="18"/>
      <c r="J16" s="18"/>
    </row>
    <row r="17" spans="2:13" s="19" customFormat="1" x14ac:dyDescent="0.25">
      <c r="B17" s="17"/>
      <c r="D17" s="197" t="str">
        <f>IF(COUNTIF(採算性!$D$40:$E$44,"*太陽光*")=0,"","○")</f>
        <v/>
      </c>
      <c r="E17" s="189" t="s">
        <v>48</v>
      </c>
      <c r="F17" s="164"/>
      <c r="G17" s="164"/>
      <c r="H17" s="18"/>
      <c r="I17" s="18"/>
      <c r="J17" s="18"/>
    </row>
    <row r="18" spans="2:13" s="19" customFormat="1" x14ac:dyDescent="0.25">
      <c r="B18" s="17"/>
      <c r="D18" s="197" t="str">
        <f>IF(COUNTIF(採算性!$D$40:$E$44,"*風力*")=0,"","○")</f>
        <v/>
      </c>
      <c r="E18" s="189" t="s">
        <v>49</v>
      </c>
      <c r="F18" s="164"/>
      <c r="G18" s="164"/>
      <c r="H18" s="18"/>
      <c r="I18" s="18"/>
      <c r="J18" s="18"/>
    </row>
    <row r="19" spans="2:13" s="19" customFormat="1" x14ac:dyDescent="0.25">
      <c r="B19" s="17"/>
      <c r="D19" s="197" t="str">
        <f>IF(COUNTIF(採算性!$D$40:$E$44,"*水力*")=0,"","○")</f>
        <v/>
      </c>
      <c r="E19" s="189" t="s">
        <v>462</v>
      </c>
      <c r="F19" s="164"/>
      <c r="G19" s="164"/>
      <c r="H19" s="18"/>
      <c r="I19" s="18"/>
      <c r="J19" s="18"/>
      <c r="M19" s="25"/>
    </row>
    <row r="20" spans="2:13" s="19" customFormat="1" x14ac:dyDescent="0.25">
      <c r="B20" s="17"/>
      <c r="D20" s="197" t="str">
        <f>IF(COUNTIF(採算性!$D$28:$E$44,"*地熱*")=0,"","○")</f>
        <v/>
      </c>
      <c r="E20" s="189" t="s">
        <v>126</v>
      </c>
      <c r="F20" s="164"/>
      <c r="G20" s="164"/>
      <c r="H20" s="18"/>
      <c r="I20" s="18"/>
      <c r="J20" s="18"/>
      <c r="M20" s="25"/>
    </row>
    <row r="21" spans="2:13" s="19" customFormat="1" x14ac:dyDescent="0.25">
      <c r="B21" s="17"/>
      <c r="D21" s="197" t="str">
        <f>IF(COUNTIF(採算性!$D$28:$E$44,"*木質*")+COUNTIF(採算性!$D$28:$E$44,"バイオマス発電（その他）")=0,"","○")</f>
        <v/>
      </c>
      <c r="E21" s="189" t="s">
        <v>128</v>
      </c>
      <c r="F21" s="164"/>
      <c r="G21" s="164"/>
      <c r="H21" s="18"/>
      <c r="I21" s="18"/>
      <c r="J21" s="18"/>
      <c r="M21" s="25"/>
    </row>
    <row r="22" spans="2:13" s="19" customFormat="1" x14ac:dyDescent="0.25">
      <c r="B22" s="17"/>
      <c r="D22" s="197" t="str">
        <f>IF(COUNTIF(採算性!$D$28:$E$44,"*メタン*")+COUNTIF(採算性!$D$28:$E$44,"バイオマス発電（その他）")=0,"","○")</f>
        <v/>
      </c>
      <c r="E22" s="189" t="s">
        <v>129</v>
      </c>
      <c r="F22" s="164"/>
      <c r="G22" s="164"/>
      <c r="H22" s="18"/>
      <c r="I22" s="18"/>
      <c r="J22" s="18"/>
      <c r="M22" s="25"/>
    </row>
    <row r="23" spans="2:13" s="19" customFormat="1" x14ac:dyDescent="0.25">
      <c r="B23" s="17"/>
      <c r="D23" s="197" t="str">
        <f>IF(COUNTIF(採算性!$D$65:$E$70,"*太陽熱*")=0,"","○")</f>
        <v/>
      </c>
      <c r="E23" s="189" t="s">
        <v>130</v>
      </c>
      <c r="F23" s="164"/>
      <c r="G23" s="164"/>
      <c r="H23" s="18"/>
      <c r="I23" s="18"/>
      <c r="J23" s="18"/>
      <c r="M23" s="25"/>
    </row>
    <row r="24" spans="2:13" s="19" customFormat="1" x14ac:dyDescent="0.25">
      <c r="B24" s="17"/>
      <c r="D24" s="197" t="str">
        <f>IF(COUNTIF(採算性!$D$65:$E$70,"*地熱*")=0,"","○")</f>
        <v/>
      </c>
      <c r="E24" s="190" t="s">
        <v>305</v>
      </c>
      <c r="F24" s="164"/>
      <c r="G24" s="164"/>
      <c r="H24" s="18"/>
      <c r="I24" s="18"/>
      <c r="J24" s="18"/>
      <c r="M24" s="25"/>
    </row>
    <row r="25" spans="2:13" s="19" customFormat="1" x14ac:dyDescent="0.25">
      <c r="B25" s="17"/>
      <c r="D25" s="197" t="str">
        <f>IF(COUNTIF(採算性!$D$65:$E$70,"*バイオマス*")=0,"","○")</f>
        <v/>
      </c>
      <c r="E25" s="190" t="s">
        <v>306</v>
      </c>
      <c r="F25" s="164"/>
      <c r="G25" s="164"/>
      <c r="H25" s="18"/>
      <c r="I25" s="18"/>
      <c r="J25" s="18"/>
      <c r="M25" s="25"/>
    </row>
    <row r="26" spans="2:13" s="19" customFormat="1" x14ac:dyDescent="0.25">
      <c r="B26" s="17"/>
      <c r="D26" s="197" t="str">
        <f>IF(COUNTIF(採算性!$D$65:$E$70,"*クローズ*")+COUNTIF(採算性!$D$65:$E$70,"地中熱利用（その他）")=0,"","○")</f>
        <v/>
      </c>
      <c r="E26" s="190" t="s">
        <v>463</v>
      </c>
      <c r="F26" s="164"/>
      <c r="G26" s="164"/>
      <c r="H26" s="18"/>
      <c r="I26" s="18"/>
      <c r="J26" s="18"/>
      <c r="M26" s="25"/>
    </row>
    <row r="27" spans="2:13" s="19" customFormat="1" x14ac:dyDescent="0.25">
      <c r="B27" s="17"/>
      <c r="D27" s="197" t="str">
        <f>IF(COUNTIF(採算性!$D$65:$E$70,"*オープン*")+COUNTIF(採算性!$D$65:$E$70,"地中熱利用（その他）")=0,"","○")</f>
        <v/>
      </c>
      <c r="E27" s="190" t="s">
        <v>464</v>
      </c>
      <c r="F27" s="164"/>
      <c r="G27" s="164"/>
      <c r="H27" s="18"/>
      <c r="I27" s="18"/>
      <c r="J27" s="18"/>
      <c r="M27" s="25"/>
    </row>
    <row r="28" spans="2:13" s="19" customFormat="1" x14ac:dyDescent="0.25">
      <c r="B28" s="17"/>
      <c r="D28" s="197" t="str">
        <f>IF(COUNTIF(採算性!$D$65:$E$70,"*温度差*")=0,"","○")</f>
        <v/>
      </c>
      <c r="E28" s="190" t="s">
        <v>307</v>
      </c>
      <c r="F28" s="164"/>
      <c r="G28" s="164"/>
      <c r="H28" s="18"/>
      <c r="I28" s="18"/>
      <c r="J28" s="18"/>
      <c r="M28" s="25"/>
    </row>
    <row r="29" spans="2:13" s="19" customFormat="1" x14ac:dyDescent="0.25">
      <c r="B29" s="17"/>
      <c r="D29" s="197" t="str">
        <f>IF(COUNTIF(採算性!$D$65:$E$70,"*雪氷*")=0,"","○")</f>
        <v/>
      </c>
      <c r="E29" s="190" t="s">
        <v>465</v>
      </c>
      <c r="F29" s="164"/>
      <c r="G29" s="164"/>
      <c r="H29" s="18"/>
      <c r="I29" s="18"/>
      <c r="J29" s="18"/>
      <c r="M29" s="25"/>
    </row>
    <row r="30" spans="2:13" s="19" customFormat="1" x14ac:dyDescent="0.25">
      <c r="B30" s="17"/>
      <c r="C30" s="18"/>
      <c r="D30" s="18"/>
      <c r="E30" s="18"/>
      <c r="F30" s="18"/>
      <c r="G30" s="18"/>
      <c r="H30" s="18"/>
      <c r="I30" s="18"/>
      <c r="J30" s="18"/>
      <c r="M30" s="25"/>
    </row>
    <row r="31" spans="2:13" x14ac:dyDescent="0.25">
      <c r="B31" s="42" t="s">
        <v>227</v>
      </c>
      <c r="C31" s="20"/>
      <c r="D31" s="20"/>
      <c r="E31" s="20"/>
      <c r="F31" s="20"/>
      <c r="G31" s="20"/>
      <c r="H31" s="20"/>
      <c r="I31" s="20"/>
      <c r="J31" s="20"/>
      <c r="M31" s="25"/>
    </row>
    <row r="32" spans="2:13" x14ac:dyDescent="0.25">
      <c r="B32" s="16" t="s">
        <v>48</v>
      </c>
      <c r="M32" s="25"/>
    </row>
    <row r="33" spans="2:12" s="70" customFormat="1" x14ac:dyDescent="0.25">
      <c r="B33" s="150" t="s">
        <v>277</v>
      </c>
      <c r="D33" s="15"/>
      <c r="E33" s="15"/>
      <c r="F33" s="15"/>
      <c r="G33" s="15"/>
      <c r="H33" s="15"/>
      <c r="I33" s="15"/>
      <c r="J33" s="15"/>
    </row>
    <row r="34" spans="2:12" s="70" customFormat="1" x14ac:dyDescent="0.25">
      <c r="B34" s="315" t="s">
        <v>1038</v>
      </c>
      <c r="C34" s="316"/>
      <c r="D34" s="156" t="s">
        <v>279</v>
      </c>
      <c r="E34" s="154"/>
      <c r="F34" s="157" t="s">
        <v>278</v>
      </c>
      <c r="G34" s="152"/>
      <c r="H34" s="152"/>
      <c r="I34" s="152"/>
      <c r="J34" s="153"/>
    </row>
    <row r="35" spans="2:12" s="70" customFormat="1" ht="93" x14ac:dyDescent="0.3">
      <c r="B35" s="317"/>
      <c r="C35" s="318"/>
      <c r="D35" s="169" t="s">
        <v>1046</v>
      </c>
      <c r="E35" s="170" t="s">
        <v>1047</v>
      </c>
      <c r="F35" s="151" t="s">
        <v>1039</v>
      </c>
      <c r="G35" s="155"/>
      <c r="H35" s="172" t="s">
        <v>1040</v>
      </c>
      <c r="I35" s="171" t="s">
        <v>1042</v>
      </c>
      <c r="J35" s="171" t="s">
        <v>1041</v>
      </c>
      <c r="L35" s="173"/>
    </row>
    <row r="36" spans="2:12" s="25" customFormat="1" ht="156.75" x14ac:dyDescent="0.25">
      <c r="B36" s="159" t="s">
        <v>272</v>
      </c>
      <c r="C36" s="312" t="s">
        <v>355</v>
      </c>
      <c r="D36" s="303" t="s">
        <v>122</v>
      </c>
      <c r="E36" s="306"/>
      <c r="F36" s="319" t="s">
        <v>122</v>
      </c>
      <c r="G36" s="149"/>
      <c r="H36" s="158" t="s">
        <v>285</v>
      </c>
      <c r="I36" s="192" t="s">
        <v>1035</v>
      </c>
      <c r="J36" s="191"/>
    </row>
    <row r="37" spans="2:12" s="25" customFormat="1" ht="28.5" x14ac:dyDescent="0.25">
      <c r="B37" s="160"/>
      <c r="C37" s="313"/>
      <c r="D37" s="304"/>
      <c r="E37" s="307"/>
      <c r="F37" s="320"/>
      <c r="G37" s="149"/>
      <c r="H37" s="158" t="s">
        <v>1044</v>
      </c>
      <c r="I37" s="192" t="s">
        <v>1035</v>
      </c>
      <c r="J37" s="191"/>
    </row>
    <row r="38" spans="2:12" s="25" customFormat="1" ht="28.5" x14ac:dyDescent="0.25">
      <c r="B38" s="161"/>
      <c r="C38" s="314"/>
      <c r="D38" s="305"/>
      <c r="E38" s="308"/>
      <c r="F38" s="321"/>
      <c r="G38" s="148"/>
      <c r="H38" s="194" t="s">
        <v>1045</v>
      </c>
      <c r="I38" s="195"/>
      <c r="J38" s="191"/>
    </row>
    <row r="39" spans="2:12" s="25" customFormat="1" ht="171" x14ac:dyDescent="0.25">
      <c r="B39" s="159" t="s">
        <v>275</v>
      </c>
      <c r="C39" s="312" t="s">
        <v>356</v>
      </c>
      <c r="D39" s="303" t="s">
        <v>122</v>
      </c>
      <c r="E39" s="306"/>
      <c r="F39" s="319" t="s">
        <v>122</v>
      </c>
      <c r="G39" s="149"/>
      <c r="H39" s="158" t="s">
        <v>357</v>
      </c>
      <c r="I39" s="192" t="s">
        <v>1035</v>
      </c>
      <c r="J39" s="191"/>
    </row>
    <row r="40" spans="2:12" s="25" customFormat="1" ht="28.5" x14ac:dyDescent="0.25">
      <c r="B40" s="160"/>
      <c r="C40" s="313"/>
      <c r="D40" s="304"/>
      <c r="E40" s="307"/>
      <c r="F40" s="320"/>
      <c r="G40" s="149"/>
      <c r="H40" s="158" t="s">
        <v>1044</v>
      </c>
      <c r="I40" s="192" t="s">
        <v>1035</v>
      </c>
      <c r="J40" s="191"/>
    </row>
    <row r="41" spans="2:12" s="25" customFormat="1" ht="28.5" x14ac:dyDescent="0.25">
      <c r="B41" s="161"/>
      <c r="C41" s="314"/>
      <c r="D41" s="305"/>
      <c r="E41" s="308"/>
      <c r="F41" s="321"/>
      <c r="G41" s="148"/>
      <c r="H41" s="194" t="s">
        <v>1045</v>
      </c>
      <c r="I41" s="195"/>
      <c r="J41" s="191"/>
    </row>
    <row r="42" spans="2:12" s="25" customFormat="1" ht="114" x14ac:dyDescent="0.25">
      <c r="B42" s="159" t="s">
        <v>280</v>
      </c>
      <c r="C42" s="312" t="s">
        <v>358</v>
      </c>
      <c r="D42" s="303" t="s">
        <v>122</v>
      </c>
      <c r="E42" s="306"/>
      <c r="F42" s="319" t="s">
        <v>122</v>
      </c>
      <c r="G42" s="149"/>
      <c r="H42" s="158" t="s">
        <v>359</v>
      </c>
      <c r="I42" s="192" t="s">
        <v>1035</v>
      </c>
      <c r="J42" s="191"/>
    </row>
    <row r="43" spans="2:12" s="25" customFormat="1" ht="28.5" x14ac:dyDescent="0.25">
      <c r="B43" s="160"/>
      <c r="C43" s="313"/>
      <c r="D43" s="304"/>
      <c r="E43" s="307"/>
      <c r="F43" s="320"/>
      <c r="G43" s="149"/>
      <c r="H43" s="158" t="s">
        <v>1044</v>
      </c>
      <c r="I43" s="192" t="s">
        <v>1035</v>
      </c>
      <c r="J43" s="191"/>
    </row>
    <row r="44" spans="2:12" s="25" customFormat="1" ht="28.5" x14ac:dyDescent="0.25">
      <c r="B44" s="161"/>
      <c r="C44" s="314"/>
      <c r="D44" s="305"/>
      <c r="E44" s="308"/>
      <c r="F44" s="321"/>
      <c r="G44" s="148"/>
      <c r="H44" s="194" t="s">
        <v>1045</v>
      </c>
      <c r="I44" s="195"/>
      <c r="J44" s="191"/>
    </row>
    <row r="45" spans="2:12" s="25" customFormat="1" ht="71.25" x14ac:dyDescent="0.25">
      <c r="B45" s="159" t="s">
        <v>281</v>
      </c>
      <c r="C45" s="312" t="s">
        <v>360</v>
      </c>
      <c r="D45" s="303" t="s">
        <v>122</v>
      </c>
      <c r="E45" s="306"/>
      <c r="F45" s="319" t="s">
        <v>122</v>
      </c>
      <c r="G45" s="149"/>
      <c r="H45" s="158" t="s">
        <v>361</v>
      </c>
      <c r="I45" s="192" t="s">
        <v>1035</v>
      </c>
      <c r="J45" s="191"/>
    </row>
    <row r="46" spans="2:12" s="25" customFormat="1" ht="28.5" x14ac:dyDescent="0.25">
      <c r="B46" s="160"/>
      <c r="C46" s="313"/>
      <c r="D46" s="304"/>
      <c r="E46" s="307"/>
      <c r="F46" s="320"/>
      <c r="G46" s="149"/>
      <c r="H46" s="158" t="s">
        <v>1044</v>
      </c>
      <c r="I46" s="192" t="s">
        <v>1035</v>
      </c>
      <c r="J46" s="191"/>
    </row>
    <row r="47" spans="2:12" s="25" customFormat="1" ht="28.5" x14ac:dyDescent="0.25">
      <c r="B47" s="161"/>
      <c r="C47" s="314"/>
      <c r="D47" s="305"/>
      <c r="E47" s="308"/>
      <c r="F47" s="321"/>
      <c r="G47" s="148"/>
      <c r="H47" s="194" t="s">
        <v>1045</v>
      </c>
      <c r="I47" s="195"/>
      <c r="J47" s="191"/>
    </row>
    <row r="48" spans="2:12" s="25" customFormat="1" ht="71.25" x14ac:dyDescent="0.25">
      <c r="B48" s="159" t="s">
        <v>282</v>
      </c>
      <c r="C48" s="312" t="s">
        <v>1511</v>
      </c>
      <c r="D48" s="303" t="s">
        <v>122</v>
      </c>
      <c r="E48" s="306"/>
      <c r="F48" s="319" t="s">
        <v>122</v>
      </c>
      <c r="G48" s="149"/>
      <c r="H48" s="158" t="s">
        <v>1512</v>
      </c>
      <c r="I48" s="192" t="s">
        <v>1035</v>
      </c>
      <c r="J48" s="191"/>
    </row>
    <row r="49" spans="2:10" s="25" customFormat="1" ht="28.5" x14ac:dyDescent="0.25">
      <c r="B49" s="160"/>
      <c r="C49" s="313"/>
      <c r="D49" s="304"/>
      <c r="E49" s="307"/>
      <c r="F49" s="320"/>
      <c r="G49" s="149"/>
      <c r="H49" s="158" t="s">
        <v>1044</v>
      </c>
      <c r="I49" s="192" t="s">
        <v>1035</v>
      </c>
      <c r="J49" s="191"/>
    </row>
    <row r="50" spans="2:10" s="25" customFormat="1" ht="28.5" x14ac:dyDescent="0.25">
      <c r="B50" s="161"/>
      <c r="C50" s="314"/>
      <c r="D50" s="305"/>
      <c r="E50" s="308"/>
      <c r="F50" s="321"/>
      <c r="G50" s="148"/>
      <c r="H50" s="194" t="s">
        <v>1045</v>
      </c>
      <c r="I50" s="195"/>
      <c r="J50" s="191"/>
    </row>
    <row r="51" spans="2:10" s="25" customFormat="1" ht="85.5" x14ac:dyDescent="0.25">
      <c r="B51" s="159" t="s">
        <v>283</v>
      </c>
      <c r="C51" s="312" t="s">
        <v>362</v>
      </c>
      <c r="D51" s="303" t="s">
        <v>122</v>
      </c>
      <c r="E51" s="306"/>
      <c r="F51" s="319" t="s">
        <v>122</v>
      </c>
      <c r="G51" s="149"/>
      <c r="H51" s="158" t="s">
        <v>1513</v>
      </c>
      <c r="I51" s="192" t="s">
        <v>1035</v>
      </c>
      <c r="J51" s="191"/>
    </row>
    <row r="52" spans="2:10" s="25" customFormat="1" ht="28.5" x14ac:dyDescent="0.25">
      <c r="B52" s="160"/>
      <c r="C52" s="313"/>
      <c r="D52" s="304"/>
      <c r="E52" s="307"/>
      <c r="F52" s="320"/>
      <c r="G52" s="149"/>
      <c r="H52" s="158" t="s">
        <v>1044</v>
      </c>
      <c r="I52" s="192" t="s">
        <v>1035</v>
      </c>
      <c r="J52" s="191"/>
    </row>
    <row r="53" spans="2:10" s="25" customFormat="1" ht="28.5" x14ac:dyDescent="0.25">
      <c r="B53" s="161"/>
      <c r="C53" s="314"/>
      <c r="D53" s="305"/>
      <c r="E53" s="308"/>
      <c r="F53" s="321"/>
      <c r="G53" s="148"/>
      <c r="H53" s="194" t="s">
        <v>1045</v>
      </c>
      <c r="I53" s="195"/>
      <c r="J53" s="191"/>
    </row>
    <row r="54" spans="2:10" ht="31.5" x14ac:dyDescent="0.25">
      <c r="B54" s="16" t="s">
        <v>49</v>
      </c>
      <c r="D54" s="196" t="s">
        <v>1043</v>
      </c>
      <c r="E54" s="193" t="s">
        <v>466</v>
      </c>
    </row>
    <row r="55" spans="2:10" s="70" customFormat="1" x14ac:dyDescent="0.25">
      <c r="B55" s="150" t="str">
        <f>$B$33</f>
        <v>記載がない場合は、採点対象となりませんので、ご注意ください。</v>
      </c>
      <c r="D55" s="15"/>
      <c r="E55" s="15"/>
      <c r="F55" s="15"/>
      <c r="G55" s="15"/>
      <c r="H55" s="15"/>
      <c r="I55" s="15"/>
      <c r="J55" s="15"/>
    </row>
    <row r="56" spans="2:10" s="70" customFormat="1" ht="15.75" customHeight="1" x14ac:dyDescent="0.25">
      <c r="B56" s="315" t="s">
        <v>1038</v>
      </c>
      <c r="C56" s="316"/>
      <c r="D56" s="156" t="s">
        <v>279</v>
      </c>
      <c r="E56" s="154"/>
      <c r="F56" s="157" t="s">
        <v>278</v>
      </c>
      <c r="G56" s="152"/>
      <c r="H56" s="152"/>
      <c r="I56" s="152"/>
      <c r="J56" s="153"/>
    </row>
    <row r="57" spans="2:10" ht="93" x14ac:dyDescent="0.25">
      <c r="B57" s="317"/>
      <c r="C57" s="318"/>
      <c r="D57" s="169" t="s">
        <v>1046</v>
      </c>
      <c r="E57" s="170" t="s">
        <v>1047</v>
      </c>
      <c r="F57" s="151" t="s">
        <v>1039</v>
      </c>
      <c r="G57" s="155"/>
      <c r="H57" s="172" t="s">
        <v>1040</v>
      </c>
      <c r="I57" s="171" t="s">
        <v>1042</v>
      </c>
      <c r="J57" s="171" t="s">
        <v>1041</v>
      </c>
    </row>
    <row r="58" spans="2:10" s="25" customFormat="1" ht="156.75" x14ac:dyDescent="0.25">
      <c r="B58" s="159" t="s">
        <v>287</v>
      </c>
      <c r="C58" s="312" t="s">
        <v>355</v>
      </c>
      <c r="D58" s="303" t="s">
        <v>122</v>
      </c>
      <c r="E58" s="306"/>
      <c r="F58" s="309" t="s">
        <v>122</v>
      </c>
      <c r="G58" s="149"/>
      <c r="H58" s="158" t="s">
        <v>285</v>
      </c>
      <c r="I58" s="192" t="s">
        <v>1035</v>
      </c>
      <c r="J58" s="191"/>
    </row>
    <row r="59" spans="2:10" s="25" customFormat="1" ht="28.5" x14ac:dyDescent="0.25">
      <c r="B59" s="160"/>
      <c r="C59" s="313"/>
      <c r="D59" s="304"/>
      <c r="E59" s="307"/>
      <c r="F59" s="310"/>
      <c r="G59" s="149"/>
      <c r="H59" s="158" t="s">
        <v>1044</v>
      </c>
      <c r="I59" s="192" t="s">
        <v>1035</v>
      </c>
      <c r="J59" s="191"/>
    </row>
    <row r="60" spans="2:10" s="25" customFormat="1" ht="28.5" x14ac:dyDescent="0.25">
      <c r="B60" s="161"/>
      <c r="C60" s="314"/>
      <c r="D60" s="305"/>
      <c r="E60" s="308"/>
      <c r="F60" s="311"/>
      <c r="G60" s="148"/>
      <c r="H60" s="194" t="s">
        <v>1045</v>
      </c>
      <c r="I60" s="195"/>
      <c r="J60" s="191"/>
    </row>
    <row r="61" spans="2:10" s="25" customFormat="1" ht="28.5" x14ac:dyDescent="0.25">
      <c r="B61" s="159" t="s">
        <v>276</v>
      </c>
      <c r="C61" s="312" t="s">
        <v>363</v>
      </c>
      <c r="D61" s="303" t="s">
        <v>122</v>
      </c>
      <c r="E61" s="306"/>
      <c r="F61" s="309" t="s">
        <v>122</v>
      </c>
      <c r="G61" s="149"/>
      <c r="H61" s="158" t="s">
        <v>364</v>
      </c>
      <c r="I61" s="192" t="s">
        <v>1035</v>
      </c>
      <c r="J61" s="191"/>
    </row>
    <row r="62" spans="2:10" s="25" customFormat="1" ht="28.5" x14ac:dyDescent="0.25">
      <c r="B62" s="162"/>
      <c r="C62" s="313"/>
      <c r="D62" s="304"/>
      <c r="E62" s="307"/>
      <c r="F62" s="310"/>
      <c r="G62" s="149"/>
      <c r="H62" s="158" t="s">
        <v>365</v>
      </c>
      <c r="I62" s="192" t="s">
        <v>1035</v>
      </c>
      <c r="J62" s="191"/>
    </row>
    <row r="63" spans="2:10" s="25" customFormat="1" ht="42.75" x14ac:dyDescent="0.25">
      <c r="B63" s="162"/>
      <c r="C63" s="313"/>
      <c r="D63" s="304"/>
      <c r="E63" s="307"/>
      <c r="F63" s="310"/>
      <c r="G63" s="149"/>
      <c r="H63" s="158" t="s">
        <v>366</v>
      </c>
      <c r="I63" s="192" t="s">
        <v>1035</v>
      </c>
      <c r="J63" s="191"/>
    </row>
    <row r="64" spans="2:10" s="25" customFormat="1" ht="28.5" x14ac:dyDescent="0.25">
      <c r="B64" s="160"/>
      <c r="C64" s="313"/>
      <c r="D64" s="304"/>
      <c r="E64" s="307"/>
      <c r="F64" s="310"/>
      <c r="G64" s="149"/>
      <c r="H64" s="158" t="s">
        <v>1044</v>
      </c>
      <c r="I64" s="192" t="s">
        <v>1035</v>
      </c>
      <c r="J64" s="191"/>
    </row>
    <row r="65" spans="2:10" s="25" customFormat="1" ht="28.5" x14ac:dyDescent="0.25">
      <c r="B65" s="161"/>
      <c r="C65" s="314"/>
      <c r="D65" s="305"/>
      <c r="E65" s="308"/>
      <c r="F65" s="311"/>
      <c r="G65" s="148"/>
      <c r="H65" s="194" t="s">
        <v>1045</v>
      </c>
      <c r="I65" s="195"/>
      <c r="J65" s="191"/>
    </row>
    <row r="66" spans="2:10" s="25" customFormat="1" ht="85.5" x14ac:dyDescent="0.25">
      <c r="B66" s="159" t="s">
        <v>371</v>
      </c>
      <c r="C66" s="312" t="s">
        <v>367</v>
      </c>
      <c r="D66" s="303" t="s">
        <v>122</v>
      </c>
      <c r="E66" s="306"/>
      <c r="F66" s="309" t="s">
        <v>122</v>
      </c>
      <c r="G66" s="149"/>
      <c r="H66" s="158" t="s">
        <v>368</v>
      </c>
      <c r="I66" s="192" t="s">
        <v>1035</v>
      </c>
      <c r="J66" s="191"/>
    </row>
    <row r="67" spans="2:10" s="25" customFormat="1" ht="99.75" x14ac:dyDescent="0.25">
      <c r="B67" s="162"/>
      <c r="C67" s="313"/>
      <c r="D67" s="304"/>
      <c r="E67" s="307"/>
      <c r="F67" s="310"/>
      <c r="G67" s="149"/>
      <c r="H67" s="158" t="s">
        <v>564</v>
      </c>
      <c r="I67" s="192" t="s">
        <v>1035</v>
      </c>
      <c r="J67" s="191"/>
    </row>
    <row r="68" spans="2:10" s="25" customFormat="1" ht="114" x14ac:dyDescent="0.25">
      <c r="B68" s="162"/>
      <c r="C68" s="313"/>
      <c r="D68" s="304"/>
      <c r="E68" s="307"/>
      <c r="F68" s="310"/>
      <c r="G68" s="149"/>
      <c r="H68" s="158" t="s">
        <v>369</v>
      </c>
      <c r="I68" s="192" t="s">
        <v>1035</v>
      </c>
      <c r="J68" s="191"/>
    </row>
    <row r="69" spans="2:10" s="25" customFormat="1" x14ac:dyDescent="0.25">
      <c r="B69" s="160"/>
      <c r="C69" s="313"/>
      <c r="D69" s="304"/>
      <c r="E69" s="307"/>
      <c r="F69" s="310"/>
      <c r="G69" s="149"/>
      <c r="H69" s="158" t="s">
        <v>274</v>
      </c>
      <c r="I69" s="192" t="s">
        <v>1035</v>
      </c>
      <c r="J69" s="191"/>
    </row>
    <row r="70" spans="2:10" s="25" customFormat="1" x14ac:dyDescent="0.25">
      <c r="B70" s="161"/>
      <c r="C70" s="314"/>
      <c r="D70" s="305"/>
      <c r="E70" s="308"/>
      <c r="F70" s="311"/>
      <c r="G70" s="148"/>
      <c r="H70" s="194" t="s">
        <v>273</v>
      </c>
      <c r="I70" s="195"/>
      <c r="J70" s="191"/>
    </row>
    <row r="71" spans="2:10" s="25" customFormat="1" ht="28.5" x14ac:dyDescent="0.25">
      <c r="B71" s="159" t="s">
        <v>372</v>
      </c>
      <c r="C71" s="312" t="s">
        <v>566</v>
      </c>
      <c r="D71" s="303" t="s">
        <v>122</v>
      </c>
      <c r="E71" s="306"/>
      <c r="F71" s="309" t="s">
        <v>122</v>
      </c>
      <c r="G71" s="149"/>
      <c r="H71" s="158" t="s">
        <v>370</v>
      </c>
      <c r="I71" s="192" t="s">
        <v>1035</v>
      </c>
      <c r="J71" s="191"/>
    </row>
    <row r="72" spans="2:10" s="25" customFormat="1" ht="28.5" x14ac:dyDescent="0.25">
      <c r="B72" s="160"/>
      <c r="C72" s="313"/>
      <c r="D72" s="304"/>
      <c r="E72" s="307"/>
      <c r="F72" s="310"/>
      <c r="G72" s="149"/>
      <c r="H72" s="158" t="s">
        <v>1044</v>
      </c>
      <c r="I72" s="192" t="s">
        <v>1035</v>
      </c>
      <c r="J72" s="191"/>
    </row>
    <row r="73" spans="2:10" s="25" customFormat="1" ht="28.5" x14ac:dyDescent="0.25">
      <c r="B73" s="161"/>
      <c r="C73" s="314"/>
      <c r="D73" s="305"/>
      <c r="E73" s="308"/>
      <c r="F73" s="311"/>
      <c r="G73" s="148"/>
      <c r="H73" s="194" t="s">
        <v>1045</v>
      </c>
      <c r="I73" s="195"/>
      <c r="J73" s="191"/>
    </row>
    <row r="74" spans="2:10" s="25" customFormat="1" ht="85.5" x14ac:dyDescent="0.25">
      <c r="B74" s="159" t="s">
        <v>374</v>
      </c>
      <c r="C74" s="312" t="s">
        <v>373</v>
      </c>
      <c r="D74" s="303" t="s">
        <v>122</v>
      </c>
      <c r="E74" s="306"/>
      <c r="F74" s="309" t="s">
        <v>122</v>
      </c>
      <c r="G74" s="149"/>
      <c r="H74" s="158" t="s">
        <v>435</v>
      </c>
      <c r="I74" s="192" t="s">
        <v>1035</v>
      </c>
      <c r="J74" s="191"/>
    </row>
    <row r="75" spans="2:10" s="25" customFormat="1" ht="28.5" x14ac:dyDescent="0.25">
      <c r="B75" s="160"/>
      <c r="C75" s="313"/>
      <c r="D75" s="304"/>
      <c r="E75" s="307"/>
      <c r="F75" s="310"/>
      <c r="G75" s="149"/>
      <c r="H75" s="158" t="s">
        <v>1044</v>
      </c>
      <c r="I75" s="192" t="s">
        <v>1035</v>
      </c>
      <c r="J75" s="191"/>
    </row>
    <row r="76" spans="2:10" s="25" customFormat="1" ht="28.5" x14ac:dyDescent="0.25">
      <c r="B76" s="161"/>
      <c r="C76" s="314"/>
      <c r="D76" s="305"/>
      <c r="E76" s="308"/>
      <c r="F76" s="311"/>
      <c r="G76" s="148"/>
      <c r="H76" s="194" t="s">
        <v>1045</v>
      </c>
      <c r="I76" s="195"/>
      <c r="J76" s="191"/>
    </row>
    <row r="77" spans="2:10" s="25" customFormat="1" ht="85.5" x14ac:dyDescent="0.25">
      <c r="B77" s="159" t="s">
        <v>288</v>
      </c>
      <c r="C77" s="312" t="s">
        <v>375</v>
      </c>
      <c r="D77" s="303" t="s">
        <v>122</v>
      </c>
      <c r="E77" s="306"/>
      <c r="F77" s="309" t="s">
        <v>122</v>
      </c>
      <c r="G77" s="149"/>
      <c r="H77" s="158" t="s">
        <v>376</v>
      </c>
      <c r="I77" s="192" t="s">
        <v>1035</v>
      </c>
      <c r="J77" s="191"/>
    </row>
    <row r="78" spans="2:10" s="25" customFormat="1" ht="28.5" x14ac:dyDescent="0.25">
      <c r="B78" s="160"/>
      <c r="C78" s="313"/>
      <c r="D78" s="304"/>
      <c r="E78" s="307"/>
      <c r="F78" s="310"/>
      <c r="G78" s="149"/>
      <c r="H78" s="158" t="s">
        <v>1044</v>
      </c>
      <c r="I78" s="192" t="s">
        <v>1035</v>
      </c>
      <c r="J78" s="191"/>
    </row>
    <row r="79" spans="2:10" s="25" customFormat="1" ht="28.5" x14ac:dyDescent="0.25">
      <c r="B79" s="161"/>
      <c r="C79" s="314"/>
      <c r="D79" s="305"/>
      <c r="E79" s="308"/>
      <c r="F79" s="311"/>
      <c r="G79" s="148"/>
      <c r="H79" s="194" t="s">
        <v>1045</v>
      </c>
      <c r="I79" s="195"/>
      <c r="J79" s="191"/>
    </row>
    <row r="80" spans="2:10" s="25" customFormat="1" ht="99.75" x14ac:dyDescent="0.25">
      <c r="B80" s="159" t="s">
        <v>289</v>
      </c>
      <c r="C80" s="312" t="s">
        <v>377</v>
      </c>
      <c r="D80" s="303" t="s">
        <v>122</v>
      </c>
      <c r="E80" s="306"/>
      <c r="F80" s="309" t="s">
        <v>122</v>
      </c>
      <c r="G80" s="149"/>
      <c r="H80" s="158" t="s">
        <v>1514</v>
      </c>
      <c r="I80" s="192" t="s">
        <v>1035</v>
      </c>
      <c r="J80" s="191"/>
    </row>
    <row r="81" spans="2:10" s="25" customFormat="1" ht="42.75" x14ac:dyDescent="0.25">
      <c r="B81" s="162"/>
      <c r="C81" s="313"/>
      <c r="D81" s="304"/>
      <c r="E81" s="307"/>
      <c r="F81" s="310"/>
      <c r="G81" s="149"/>
      <c r="H81" s="158" t="s">
        <v>378</v>
      </c>
      <c r="I81" s="192" t="s">
        <v>1035</v>
      </c>
      <c r="J81" s="191"/>
    </row>
    <row r="82" spans="2:10" s="25" customFormat="1" ht="57" x14ac:dyDescent="0.25">
      <c r="B82" s="162"/>
      <c r="C82" s="313"/>
      <c r="D82" s="304"/>
      <c r="E82" s="307"/>
      <c r="F82" s="310"/>
      <c r="G82" s="149"/>
      <c r="H82" s="158" t="s">
        <v>379</v>
      </c>
      <c r="I82" s="192" t="s">
        <v>1035</v>
      </c>
      <c r="J82" s="191"/>
    </row>
    <row r="83" spans="2:10" s="25" customFormat="1" ht="71.25" x14ac:dyDescent="0.25">
      <c r="B83" s="162"/>
      <c r="C83" s="313"/>
      <c r="D83" s="304"/>
      <c r="E83" s="307"/>
      <c r="F83" s="310"/>
      <c r="G83" s="149"/>
      <c r="H83" s="158" t="s">
        <v>380</v>
      </c>
      <c r="I83" s="192" t="s">
        <v>1035</v>
      </c>
      <c r="J83" s="191"/>
    </row>
    <row r="84" spans="2:10" s="25" customFormat="1" ht="128.25" x14ac:dyDescent="0.25">
      <c r="B84" s="162"/>
      <c r="C84" s="313"/>
      <c r="D84" s="304"/>
      <c r="E84" s="307"/>
      <c r="F84" s="310"/>
      <c r="G84" s="149"/>
      <c r="H84" s="158" t="s">
        <v>565</v>
      </c>
      <c r="I84" s="192" t="s">
        <v>1035</v>
      </c>
      <c r="J84" s="191"/>
    </row>
    <row r="85" spans="2:10" s="25" customFormat="1" ht="57" x14ac:dyDescent="0.25">
      <c r="B85" s="162"/>
      <c r="C85" s="313"/>
      <c r="D85" s="304"/>
      <c r="E85" s="307"/>
      <c r="F85" s="310"/>
      <c r="G85" s="149"/>
      <c r="H85" s="158" t="s">
        <v>381</v>
      </c>
      <c r="I85" s="192" t="s">
        <v>1035</v>
      </c>
      <c r="J85" s="191"/>
    </row>
    <row r="86" spans="2:10" s="25" customFormat="1" ht="57" x14ac:dyDescent="0.25">
      <c r="B86" s="162"/>
      <c r="C86" s="313"/>
      <c r="D86" s="304"/>
      <c r="E86" s="307"/>
      <c r="F86" s="310"/>
      <c r="G86" s="149"/>
      <c r="H86" s="158" t="s">
        <v>567</v>
      </c>
      <c r="I86" s="192" t="s">
        <v>1035</v>
      </c>
      <c r="J86" s="191"/>
    </row>
    <row r="87" spans="2:10" s="25" customFormat="1" ht="28.5" x14ac:dyDescent="0.25">
      <c r="B87" s="160"/>
      <c r="C87" s="313"/>
      <c r="D87" s="304"/>
      <c r="E87" s="307"/>
      <c r="F87" s="310"/>
      <c r="G87" s="149"/>
      <c r="H87" s="158" t="s">
        <v>1044</v>
      </c>
      <c r="I87" s="192" t="s">
        <v>1035</v>
      </c>
      <c r="J87" s="191"/>
    </row>
    <row r="88" spans="2:10" s="25" customFormat="1" ht="28.5" x14ac:dyDescent="0.25">
      <c r="B88" s="161"/>
      <c r="C88" s="314"/>
      <c r="D88" s="305"/>
      <c r="E88" s="308"/>
      <c r="F88" s="311"/>
      <c r="G88" s="148"/>
      <c r="H88" s="194" t="s">
        <v>1045</v>
      </c>
      <c r="I88" s="195"/>
      <c r="J88" s="191"/>
    </row>
    <row r="89" spans="2:10" s="25" customFormat="1" ht="99.75" x14ac:dyDescent="0.25">
      <c r="B89" s="159" t="s">
        <v>290</v>
      </c>
      <c r="C89" s="312" t="s">
        <v>382</v>
      </c>
      <c r="D89" s="303" t="s">
        <v>122</v>
      </c>
      <c r="E89" s="306"/>
      <c r="F89" s="309" t="s">
        <v>122</v>
      </c>
      <c r="G89" s="149"/>
      <c r="H89" s="158" t="s">
        <v>563</v>
      </c>
      <c r="I89" s="192" t="s">
        <v>1035</v>
      </c>
      <c r="J89" s="191"/>
    </row>
    <row r="90" spans="2:10" s="25" customFormat="1" ht="28.5" x14ac:dyDescent="0.25">
      <c r="B90" s="160"/>
      <c r="C90" s="313"/>
      <c r="D90" s="304"/>
      <c r="E90" s="307"/>
      <c r="F90" s="310"/>
      <c r="G90" s="149"/>
      <c r="H90" s="158" t="s">
        <v>1044</v>
      </c>
      <c r="I90" s="192" t="s">
        <v>1035</v>
      </c>
      <c r="J90" s="191"/>
    </row>
    <row r="91" spans="2:10" s="25" customFormat="1" ht="28.5" x14ac:dyDescent="0.25">
      <c r="B91" s="161"/>
      <c r="C91" s="314"/>
      <c r="D91" s="305"/>
      <c r="E91" s="308"/>
      <c r="F91" s="311"/>
      <c r="G91" s="148"/>
      <c r="H91" s="194" t="s">
        <v>1045</v>
      </c>
      <c r="I91" s="195"/>
      <c r="J91" s="191"/>
    </row>
    <row r="92" spans="2:10" s="25" customFormat="1" ht="171" x14ac:dyDescent="0.25">
      <c r="B92" s="159" t="s">
        <v>291</v>
      </c>
      <c r="C92" s="312" t="s">
        <v>383</v>
      </c>
      <c r="D92" s="303" t="s">
        <v>122</v>
      </c>
      <c r="E92" s="306"/>
      <c r="F92" s="309" t="s">
        <v>122</v>
      </c>
      <c r="G92" s="149"/>
      <c r="H92" s="158" t="s">
        <v>357</v>
      </c>
      <c r="I92" s="192" t="s">
        <v>1035</v>
      </c>
      <c r="J92" s="191"/>
    </row>
    <row r="93" spans="2:10" s="25" customFormat="1" ht="28.5" x14ac:dyDescent="0.25">
      <c r="B93" s="160"/>
      <c r="C93" s="313"/>
      <c r="D93" s="304"/>
      <c r="E93" s="307"/>
      <c r="F93" s="310"/>
      <c r="G93" s="149"/>
      <c r="H93" s="158" t="s">
        <v>1044</v>
      </c>
      <c r="I93" s="192" t="s">
        <v>1035</v>
      </c>
      <c r="J93" s="191"/>
    </row>
    <row r="94" spans="2:10" s="25" customFormat="1" ht="28.5" x14ac:dyDescent="0.25">
      <c r="B94" s="161"/>
      <c r="C94" s="314"/>
      <c r="D94" s="305"/>
      <c r="E94" s="308"/>
      <c r="F94" s="311"/>
      <c r="G94" s="148"/>
      <c r="H94" s="194" t="s">
        <v>1045</v>
      </c>
      <c r="I94" s="195"/>
      <c r="J94" s="191"/>
    </row>
    <row r="95" spans="2:10" s="25" customFormat="1" ht="114" x14ac:dyDescent="0.25">
      <c r="B95" s="159" t="s">
        <v>292</v>
      </c>
      <c r="C95" s="312" t="s">
        <v>384</v>
      </c>
      <c r="D95" s="303" t="s">
        <v>122</v>
      </c>
      <c r="E95" s="306"/>
      <c r="F95" s="309" t="s">
        <v>122</v>
      </c>
      <c r="G95" s="149"/>
      <c r="H95" s="158" t="s">
        <v>359</v>
      </c>
      <c r="I95" s="192" t="s">
        <v>1035</v>
      </c>
      <c r="J95" s="191"/>
    </row>
    <row r="96" spans="2:10" s="25" customFormat="1" ht="28.5" x14ac:dyDescent="0.25">
      <c r="B96" s="160"/>
      <c r="C96" s="313"/>
      <c r="D96" s="304"/>
      <c r="E96" s="307"/>
      <c r="F96" s="310"/>
      <c r="G96" s="149"/>
      <c r="H96" s="158" t="s">
        <v>1044</v>
      </c>
      <c r="I96" s="192" t="s">
        <v>1035</v>
      </c>
      <c r="J96" s="191"/>
    </row>
    <row r="97" spans="2:10" s="25" customFormat="1" ht="28.5" x14ac:dyDescent="0.25">
      <c r="B97" s="161"/>
      <c r="C97" s="314"/>
      <c r="D97" s="305"/>
      <c r="E97" s="308"/>
      <c r="F97" s="311"/>
      <c r="G97" s="148"/>
      <c r="H97" s="194" t="s">
        <v>1045</v>
      </c>
      <c r="I97" s="195"/>
      <c r="J97" s="191"/>
    </row>
    <row r="98" spans="2:10" ht="31.5" x14ac:dyDescent="0.25">
      <c r="B98" s="52" t="s">
        <v>127</v>
      </c>
      <c r="D98" s="196" t="s">
        <v>1043</v>
      </c>
      <c r="E98" s="193" t="s">
        <v>466</v>
      </c>
    </row>
    <row r="99" spans="2:10" s="70" customFormat="1" x14ac:dyDescent="0.25">
      <c r="B99" s="150" t="str">
        <f>$B$33</f>
        <v>記載がない場合は、採点対象となりませんので、ご注意ください。</v>
      </c>
      <c r="D99" s="15"/>
      <c r="E99" s="15"/>
      <c r="F99" s="15"/>
      <c r="G99" s="15"/>
      <c r="H99" s="15"/>
      <c r="I99" s="15"/>
      <c r="J99" s="15"/>
    </row>
    <row r="100" spans="2:10" s="70" customFormat="1" ht="15.75" customHeight="1" x14ac:dyDescent="0.25">
      <c r="B100" s="315" t="s">
        <v>1038</v>
      </c>
      <c r="C100" s="316"/>
      <c r="D100" s="156" t="s">
        <v>279</v>
      </c>
      <c r="E100" s="154"/>
      <c r="F100" s="157" t="s">
        <v>278</v>
      </c>
      <c r="G100" s="152"/>
      <c r="H100" s="152"/>
      <c r="I100" s="152"/>
      <c r="J100" s="153"/>
    </row>
    <row r="101" spans="2:10" s="70" customFormat="1" ht="93" x14ac:dyDescent="0.25">
      <c r="B101" s="317"/>
      <c r="C101" s="318"/>
      <c r="D101" s="169" t="s">
        <v>1046</v>
      </c>
      <c r="E101" s="170" t="s">
        <v>1047</v>
      </c>
      <c r="F101" s="151" t="s">
        <v>1039</v>
      </c>
      <c r="G101" s="155"/>
      <c r="H101" s="172" t="s">
        <v>1040</v>
      </c>
      <c r="I101" s="171" t="s">
        <v>1042</v>
      </c>
      <c r="J101" s="171" t="s">
        <v>1041</v>
      </c>
    </row>
    <row r="102" spans="2:10" s="25" customFormat="1" ht="156.75" x14ac:dyDescent="0.25">
      <c r="B102" s="159" t="s">
        <v>293</v>
      </c>
      <c r="C102" s="312" t="s">
        <v>284</v>
      </c>
      <c r="D102" s="303" t="s">
        <v>122</v>
      </c>
      <c r="E102" s="306"/>
      <c r="F102" s="309" t="s">
        <v>122</v>
      </c>
      <c r="G102" s="149"/>
      <c r="H102" s="158" t="s">
        <v>285</v>
      </c>
      <c r="I102" s="192" t="s">
        <v>1035</v>
      </c>
      <c r="J102" s="191"/>
    </row>
    <row r="103" spans="2:10" s="25" customFormat="1" ht="28.5" x14ac:dyDescent="0.25">
      <c r="B103" s="160"/>
      <c r="C103" s="313"/>
      <c r="D103" s="304"/>
      <c r="E103" s="307"/>
      <c r="F103" s="310"/>
      <c r="G103" s="149"/>
      <c r="H103" s="158" t="s">
        <v>1044</v>
      </c>
      <c r="I103" s="192" t="s">
        <v>1035</v>
      </c>
      <c r="J103" s="191"/>
    </row>
    <row r="104" spans="2:10" s="25" customFormat="1" ht="28.5" x14ac:dyDescent="0.25">
      <c r="B104" s="161"/>
      <c r="C104" s="314"/>
      <c r="D104" s="305"/>
      <c r="E104" s="308"/>
      <c r="F104" s="311"/>
      <c r="G104" s="148"/>
      <c r="H104" s="194" t="s">
        <v>1045</v>
      </c>
      <c r="I104" s="195"/>
      <c r="J104" s="191"/>
    </row>
    <row r="105" spans="2:10" s="25" customFormat="1" ht="71.25" x14ac:dyDescent="0.25">
      <c r="B105" s="159" t="s">
        <v>294</v>
      </c>
      <c r="C105" s="312" t="s">
        <v>385</v>
      </c>
      <c r="D105" s="303" t="s">
        <v>122</v>
      </c>
      <c r="E105" s="306"/>
      <c r="F105" s="309" t="s">
        <v>122</v>
      </c>
      <c r="G105" s="149"/>
      <c r="H105" s="158" t="s">
        <v>572</v>
      </c>
      <c r="I105" s="192" t="s">
        <v>1035</v>
      </c>
      <c r="J105" s="191"/>
    </row>
    <row r="106" spans="2:10" s="25" customFormat="1" ht="28.5" x14ac:dyDescent="0.25">
      <c r="B106" s="160"/>
      <c r="C106" s="313"/>
      <c r="D106" s="304"/>
      <c r="E106" s="307"/>
      <c r="F106" s="310"/>
      <c r="G106" s="149"/>
      <c r="H106" s="158" t="s">
        <v>1044</v>
      </c>
      <c r="I106" s="192" t="s">
        <v>1035</v>
      </c>
      <c r="J106" s="191"/>
    </row>
    <row r="107" spans="2:10" s="25" customFormat="1" ht="28.5" x14ac:dyDescent="0.25">
      <c r="B107" s="161"/>
      <c r="C107" s="314"/>
      <c r="D107" s="305"/>
      <c r="E107" s="308"/>
      <c r="F107" s="311"/>
      <c r="G107" s="148"/>
      <c r="H107" s="194" t="s">
        <v>1045</v>
      </c>
      <c r="I107" s="195"/>
      <c r="J107" s="191"/>
    </row>
    <row r="108" spans="2:10" s="25" customFormat="1" ht="128.25" x14ac:dyDescent="0.25">
      <c r="B108" s="159" t="s">
        <v>295</v>
      </c>
      <c r="C108" s="312" t="s">
        <v>386</v>
      </c>
      <c r="D108" s="303" t="s">
        <v>122</v>
      </c>
      <c r="E108" s="306"/>
      <c r="F108" s="309" t="s">
        <v>122</v>
      </c>
      <c r="G108" s="149"/>
      <c r="H108" s="158" t="s">
        <v>387</v>
      </c>
      <c r="I108" s="192" t="s">
        <v>1035</v>
      </c>
      <c r="J108" s="191"/>
    </row>
    <row r="109" spans="2:10" s="25" customFormat="1" ht="28.5" x14ac:dyDescent="0.25">
      <c r="B109" s="160"/>
      <c r="C109" s="313"/>
      <c r="D109" s="304"/>
      <c r="E109" s="307"/>
      <c r="F109" s="310"/>
      <c r="G109" s="149"/>
      <c r="H109" s="158" t="s">
        <v>1044</v>
      </c>
      <c r="I109" s="192" t="s">
        <v>1035</v>
      </c>
      <c r="J109" s="191"/>
    </row>
    <row r="110" spans="2:10" s="25" customFormat="1" ht="28.5" x14ac:dyDescent="0.25">
      <c r="B110" s="161"/>
      <c r="C110" s="314"/>
      <c r="D110" s="305"/>
      <c r="E110" s="308"/>
      <c r="F110" s="311"/>
      <c r="G110" s="148"/>
      <c r="H110" s="194" t="s">
        <v>1045</v>
      </c>
      <c r="I110" s="195"/>
      <c r="J110" s="191"/>
    </row>
    <row r="111" spans="2:10" s="25" customFormat="1" ht="42.75" x14ac:dyDescent="0.25">
      <c r="B111" s="159" t="s">
        <v>296</v>
      </c>
      <c r="C111" s="312" t="s">
        <v>388</v>
      </c>
      <c r="D111" s="303" t="s">
        <v>122</v>
      </c>
      <c r="E111" s="306"/>
      <c r="F111" s="309" t="s">
        <v>122</v>
      </c>
      <c r="G111" s="149"/>
      <c r="H111" s="158" t="s">
        <v>389</v>
      </c>
      <c r="I111" s="192" t="s">
        <v>1035</v>
      </c>
      <c r="J111" s="191"/>
    </row>
    <row r="112" spans="2:10" s="25" customFormat="1" ht="114" x14ac:dyDescent="0.25">
      <c r="B112" s="162"/>
      <c r="C112" s="313"/>
      <c r="D112" s="304"/>
      <c r="E112" s="307"/>
      <c r="F112" s="310"/>
      <c r="G112" s="149"/>
      <c r="H112" s="158" t="s">
        <v>436</v>
      </c>
      <c r="I112" s="192" t="s">
        <v>1035</v>
      </c>
      <c r="J112" s="191"/>
    </row>
    <row r="113" spans="2:10" s="25" customFormat="1" ht="42.75" x14ac:dyDescent="0.25">
      <c r="B113" s="162"/>
      <c r="C113" s="313"/>
      <c r="D113" s="304"/>
      <c r="E113" s="307"/>
      <c r="F113" s="310"/>
      <c r="G113" s="149"/>
      <c r="H113" s="158" t="s">
        <v>390</v>
      </c>
      <c r="I113" s="192" t="s">
        <v>1035</v>
      </c>
      <c r="J113" s="191"/>
    </row>
    <row r="114" spans="2:10" s="25" customFormat="1" ht="28.5" x14ac:dyDescent="0.25">
      <c r="B114" s="160"/>
      <c r="C114" s="313"/>
      <c r="D114" s="304"/>
      <c r="E114" s="307"/>
      <c r="F114" s="310"/>
      <c r="G114" s="149"/>
      <c r="H114" s="158" t="s">
        <v>1044</v>
      </c>
      <c r="I114" s="192" t="s">
        <v>1035</v>
      </c>
      <c r="J114" s="191"/>
    </row>
    <row r="115" spans="2:10" s="25" customFormat="1" ht="28.5" x14ac:dyDescent="0.25">
      <c r="B115" s="161"/>
      <c r="C115" s="314"/>
      <c r="D115" s="305"/>
      <c r="E115" s="308"/>
      <c r="F115" s="311"/>
      <c r="G115" s="148"/>
      <c r="H115" s="194" t="s">
        <v>1045</v>
      </c>
      <c r="I115" s="195"/>
      <c r="J115" s="191"/>
    </row>
    <row r="116" spans="2:10" s="25" customFormat="1" ht="171" x14ac:dyDescent="0.25">
      <c r="B116" s="159" t="s">
        <v>297</v>
      </c>
      <c r="C116" s="312" t="s">
        <v>383</v>
      </c>
      <c r="D116" s="303" t="s">
        <v>122</v>
      </c>
      <c r="E116" s="306"/>
      <c r="F116" s="309" t="s">
        <v>122</v>
      </c>
      <c r="G116" s="149"/>
      <c r="H116" s="158" t="s">
        <v>357</v>
      </c>
      <c r="I116" s="192" t="s">
        <v>1035</v>
      </c>
      <c r="J116" s="191"/>
    </row>
    <row r="117" spans="2:10" s="25" customFormat="1" ht="28.5" x14ac:dyDescent="0.25">
      <c r="B117" s="160"/>
      <c r="C117" s="313"/>
      <c r="D117" s="304"/>
      <c r="E117" s="307"/>
      <c r="F117" s="310"/>
      <c r="G117" s="149"/>
      <c r="H117" s="158" t="s">
        <v>1044</v>
      </c>
      <c r="I117" s="192" t="s">
        <v>1035</v>
      </c>
      <c r="J117" s="191"/>
    </row>
    <row r="118" spans="2:10" s="25" customFormat="1" ht="28.5" x14ac:dyDescent="0.25">
      <c r="B118" s="161"/>
      <c r="C118" s="314"/>
      <c r="D118" s="305"/>
      <c r="E118" s="308"/>
      <c r="F118" s="311"/>
      <c r="G118" s="148"/>
      <c r="H118" s="194" t="s">
        <v>1045</v>
      </c>
      <c r="I118" s="195"/>
      <c r="J118" s="191"/>
    </row>
    <row r="119" spans="2:10" s="25" customFormat="1" ht="114" x14ac:dyDescent="0.25">
      <c r="B119" s="159" t="s">
        <v>298</v>
      </c>
      <c r="C119" s="312" t="s">
        <v>391</v>
      </c>
      <c r="D119" s="303" t="s">
        <v>122</v>
      </c>
      <c r="E119" s="306"/>
      <c r="F119" s="309" t="s">
        <v>122</v>
      </c>
      <c r="G119" s="149"/>
      <c r="H119" s="158" t="s">
        <v>359</v>
      </c>
      <c r="I119" s="192" t="s">
        <v>1035</v>
      </c>
      <c r="J119" s="191"/>
    </row>
    <row r="120" spans="2:10" s="25" customFormat="1" ht="28.5" x14ac:dyDescent="0.25">
      <c r="B120" s="160"/>
      <c r="C120" s="313"/>
      <c r="D120" s="304"/>
      <c r="E120" s="307"/>
      <c r="F120" s="310"/>
      <c r="G120" s="149"/>
      <c r="H120" s="158" t="s">
        <v>1044</v>
      </c>
      <c r="I120" s="192" t="s">
        <v>1035</v>
      </c>
      <c r="J120" s="191"/>
    </row>
    <row r="121" spans="2:10" s="25" customFormat="1" ht="28.5" x14ac:dyDescent="0.25">
      <c r="B121" s="161"/>
      <c r="C121" s="314"/>
      <c r="D121" s="305"/>
      <c r="E121" s="308"/>
      <c r="F121" s="311"/>
      <c r="G121" s="148"/>
      <c r="H121" s="194" t="s">
        <v>1045</v>
      </c>
      <c r="I121" s="195"/>
      <c r="J121" s="191"/>
    </row>
    <row r="122" spans="2:10" s="25" customFormat="1" ht="99.75" x14ac:dyDescent="0.25">
      <c r="B122" s="159" t="s">
        <v>299</v>
      </c>
      <c r="C122" s="312" t="s">
        <v>382</v>
      </c>
      <c r="D122" s="303" t="s">
        <v>122</v>
      </c>
      <c r="E122" s="306"/>
      <c r="F122" s="309" t="s">
        <v>122</v>
      </c>
      <c r="G122" s="149"/>
      <c r="H122" s="158" t="s">
        <v>571</v>
      </c>
      <c r="I122" s="192" t="s">
        <v>1035</v>
      </c>
      <c r="J122" s="191"/>
    </row>
    <row r="123" spans="2:10" s="25" customFormat="1" ht="28.5" x14ac:dyDescent="0.25">
      <c r="B123" s="160"/>
      <c r="C123" s="313"/>
      <c r="D123" s="304"/>
      <c r="E123" s="307"/>
      <c r="F123" s="310"/>
      <c r="G123" s="149"/>
      <c r="H123" s="158" t="s">
        <v>1044</v>
      </c>
      <c r="I123" s="192" t="s">
        <v>1035</v>
      </c>
      <c r="J123" s="191"/>
    </row>
    <row r="124" spans="2:10" s="25" customFormat="1" ht="28.5" x14ac:dyDescent="0.25">
      <c r="B124" s="161"/>
      <c r="C124" s="314"/>
      <c r="D124" s="305"/>
      <c r="E124" s="308"/>
      <c r="F124" s="311"/>
      <c r="G124" s="148"/>
      <c r="H124" s="194" t="s">
        <v>1045</v>
      </c>
      <c r="I124" s="195"/>
      <c r="J124" s="191"/>
    </row>
    <row r="125" spans="2:10" s="70" customFormat="1" ht="31.5" x14ac:dyDescent="0.25">
      <c r="B125" s="52" t="s">
        <v>126</v>
      </c>
      <c r="C125" s="15"/>
      <c r="D125" s="196"/>
      <c r="E125" s="193" t="s">
        <v>466</v>
      </c>
      <c r="F125" s="196" t="s">
        <v>1503</v>
      </c>
      <c r="G125" s="15"/>
      <c r="H125" s="15"/>
      <c r="I125" s="15"/>
      <c r="J125" s="15"/>
    </row>
    <row r="126" spans="2:10" s="70" customFormat="1" x14ac:dyDescent="0.25">
      <c r="B126" s="150" t="str">
        <f>$B$33</f>
        <v>記載がない場合は、採点対象となりませんので、ご注意ください。</v>
      </c>
      <c r="D126" s="15"/>
      <c r="E126" s="15"/>
      <c r="F126" s="15"/>
      <c r="G126" s="15"/>
      <c r="H126" s="15"/>
      <c r="I126" s="15"/>
      <c r="J126" s="15"/>
    </row>
    <row r="127" spans="2:10" s="70" customFormat="1" ht="15.75" customHeight="1" x14ac:dyDescent="0.25">
      <c r="B127" s="315" t="s">
        <v>1038</v>
      </c>
      <c r="C127" s="316"/>
      <c r="D127" s="156" t="s">
        <v>279</v>
      </c>
      <c r="E127" s="154"/>
      <c r="F127" s="157" t="s">
        <v>278</v>
      </c>
      <c r="G127" s="152"/>
      <c r="H127" s="152"/>
      <c r="I127" s="152"/>
      <c r="J127" s="153"/>
    </row>
    <row r="128" spans="2:10" s="70" customFormat="1" ht="98.25" customHeight="1" x14ac:dyDescent="0.25">
      <c r="B128" s="317"/>
      <c r="C128" s="318"/>
      <c r="D128" s="169" t="s">
        <v>1046</v>
      </c>
      <c r="E128" s="170" t="s">
        <v>1047</v>
      </c>
      <c r="F128" s="151" t="s">
        <v>1039</v>
      </c>
      <c r="G128" s="155"/>
      <c r="H128" s="172" t="s">
        <v>1040</v>
      </c>
      <c r="I128" s="171" t="s">
        <v>1042</v>
      </c>
      <c r="J128" s="171" t="s">
        <v>1041</v>
      </c>
    </row>
    <row r="129" spans="2:10" s="25" customFormat="1" ht="142.5" x14ac:dyDescent="0.25">
      <c r="B129" s="159" t="s">
        <v>311</v>
      </c>
      <c r="C129" s="312" t="s">
        <v>392</v>
      </c>
      <c r="D129" s="303" t="s">
        <v>122</v>
      </c>
      <c r="E129" s="306"/>
      <c r="F129" s="309" t="s">
        <v>122</v>
      </c>
      <c r="G129" s="149"/>
      <c r="H129" s="158" t="s">
        <v>574</v>
      </c>
      <c r="I129" s="192" t="s">
        <v>1035</v>
      </c>
      <c r="J129" s="191"/>
    </row>
    <row r="130" spans="2:10" s="25" customFormat="1" ht="85.5" x14ac:dyDescent="0.25">
      <c r="B130" s="162"/>
      <c r="C130" s="313"/>
      <c r="D130" s="304"/>
      <c r="E130" s="307"/>
      <c r="F130" s="310"/>
      <c r="G130" s="149"/>
      <c r="H130" s="158" t="s">
        <v>394</v>
      </c>
      <c r="I130" s="192" t="s">
        <v>1035</v>
      </c>
      <c r="J130" s="191"/>
    </row>
    <row r="131" spans="2:10" s="25" customFormat="1" ht="99.75" x14ac:dyDescent="0.25">
      <c r="B131" s="162"/>
      <c r="C131" s="313"/>
      <c r="D131" s="304"/>
      <c r="E131" s="307"/>
      <c r="F131" s="310"/>
      <c r="G131" s="149"/>
      <c r="H131" s="158" t="s">
        <v>393</v>
      </c>
      <c r="I131" s="192" t="s">
        <v>1035</v>
      </c>
      <c r="J131" s="191"/>
    </row>
    <row r="132" spans="2:10" s="25" customFormat="1" ht="28.5" x14ac:dyDescent="0.25">
      <c r="B132" s="160"/>
      <c r="C132" s="313"/>
      <c r="D132" s="304"/>
      <c r="E132" s="307"/>
      <c r="F132" s="310"/>
      <c r="G132" s="149"/>
      <c r="H132" s="158" t="s">
        <v>1044</v>
      </c>
      <c r="I132" s="192" t="s">
        <v>1035</v>
      </c>
      <c r="J132" s="191"/>
    </row>
    <row r="133" spans="2:10" s="25" customFormat="1" ht="28.5" x14ac:dyDescent="0.25">
      <c r="B133" s="161"/>
      <c r="C133" s="314"/>
      <c r="D133" s="305"/>
      <c r="E133" s="308"/>
      <c r="F133" s="311"/>
      <c r="G133" s="148"/>
      <c r="H133" s="194" t="s">
        <v>1045</v>
      </c>
      <c r="I133" s="195"/>
      <c r="J133" s="191"/>
    </row>
    <row r="134" spans="2:10" s="25" customFormat="1" ht="114" x14ac:dyDescent="0.25">
      <c r="B134" s="159" t="s">
        <v>312</v>
      </c>
      <c r="C134" s="312" t="s">
        <v>284</v>
      </c>
      <c r="D134" s="303" t="s">
        <v>122</v>
      </c>
      <c r="E134" s="306"/>
      <c r="F134" s="309" t="s">
        <v>122</v>
      </c>
      <c r="G134" s="149"/>
      <c r="H134" s="158" t="s">
        <v>300</v>
      </c>
      <c r="I134" s="192" t="s">
        <v>1035</v>
      </c>
      <c r="J134" s="191"/>
    </row>
    <row r="135" spans="2:10" s="25" customFormat="1" ht="28.5" x14ac:dyDescent="0.25">
      <c r="B135" s="160"/>
      <c r="C135" s="313"/>
      <c r="D135" s="304"/>
      <c r="E135" s="307"/>
      <c r="F135" s="310"/>
      <c r="G135" s="149"/>
      <c r="H135" s="158" t="s">
        <v>1044</v>
      </c>
      <c r="I135" s="192" t="s">
        <v>1035</v>
      </c>
      <c r="J135" s="191"/>
    </row>
    <row r="136" spans="2:10" s="25" customFormat="1" ht="28.5" x14ac:dyDescent="0.25">
      <c r="B136" s="161"/>
      <c r="C136" s="314"/>
      <c r="D136" s="305"/>
      <c r="E136" s="308"/>
      <c r="F136" s="311"/>
      <c r="G136" s="148"/>
      <c r="H136" s="194" t="s">
        <v>1045</v>
      </c>
      <c r="I136" s="195"/>
      <c r="J136" s="191"/>
    </row>
    <row r="137" spans="2:10" s="25" customFormat="1" ht="327.75" x14ac:dyDescent="0.25">
      <c r="B137" s="159" t="s">
        <v>313</v>
      </c>
      <c r="C137" s="312" t="s">
        <v>1507</v>
      </c>
      <c r="D137" s="303" t="s">
        <v>122</v>
      </c>
      <c r="E137" s="306"/>
      <c r="F137" s="309" t="s">
        <v>122</v>
      </c>
      <c r="G137" s="149"/>
      <c r="H137" s="158" t="s">
        <v>1499</v>
      </c>
      <c r="I137" s="192" t="s">
        <v>1035</v>
      </c>
      <c r="J137" s="191"/>
    </row>
    <row r="138" spans="2:10" s="25" customFormat="1" ht="28.5" x14ac:dyDescent="0.25">
      <c r="B138" s="160"/>
      <c r="C138" s="313"/>
      <c r="D138" s="304"/>
      <c r="E138" s="307"/>
      <c r="F138" s="310"/>
      <c r="G138" s="149"/>
      <c r="H138" s="158" t="s">
        <v>1044</v>
      </c>
      <c r="I138" s="192" t="s">
        <v>1035</v>
      </c>
      <c r="J138" s="191"/>
    </row>
    <row r="139" spans="2:10" s="25" customFormat="1" ht="28.5" x14ac:dyDescent="0.25">
      <c r="B139" s="161"/>
      <c r="C139" s="314"/>
      <c r="D139" s="305"/>
      <c r="E139" s="308"/>
      <c r="F139" s="311"/>
      <c r="G139" s="148"/>
      <c r="H139" s="194" t="s">
        <v>1045</v>
      </c>
      <c r="I139" s="195"/>
      <c r="J139" s="191"/>
    </row>
    <row r="140" spans="2:10" s="25" customFormat="1" ht="85.5" x14ac:dyDescent="0.25">
      <c r="B140" s="159" t="s">
        <v>314</v>
      </c>
      <c r="C140" s="312" t="s">
        <v>1517</v>
      </c>
      <c r="D140" s="303" t="s">
        <v>122</v>
      </c>
      <c r="E140" s="306"/>
      <c r="F140" s="309" t="s">
        <v>122</v>
      </c>
      <c r="G140" s="149"/>
      <c r="H140" s="158" t="s">
        <v>438</v>
      </c>
      <c r="I140" s="192" t="s">
        <v>1035</v>
      </c>
      <c r="J140" s="191"/>
    </row>
    <row r="141" spans="2:10" s="25" customFormat="1" ht="42.75" x14ac:dyDescent="0.25">
      <c r="B141" s="162"/>
      <c r="C141" s="313"/>
      <c r="D141" s="304"/>
      <c r="E141" s="307"/>
      <c r="F141" s="310"/>
      <c r="G141" s="149"/>
      <c r="H141" s="158" t="s">
        <v>439</v>
      </c>
      <c r="I141" s="192" t="s">
        <v>1035</v>
      </c>
      <c r="J141" s="191"/>
    </row>
    <row r="142" spans="2:10" s="25" customFormat="1" ht="57" x14ac:dyDescent="0.25">
      <c r="B142" s="162"/>
      <c r="C142" s="313"/>
      <c r="D142" s="304"/>
      <c r="E142" s="307"/>
      <c r="F142" s="310"/>
      <c r="G142" s="149"/>
      <c r="H142" s="158" t="s">
        <v>395</v>
      </c>
      <c r="I142" s="192" t="s">
        <v>1035</v>
      </c>
      <c r="J142" s="191"/>
    </row>
    <row r="143" spans="2:10" s="25" customFormat="1" ht="28.5" x14ac:dyDescent="0.25">
      <c r="B143" s="162"/>
      <c r="C143" s="313"/>
      <c r="D143" s="304"/>
      <c r="E143" s="307"/>
      <c r="F143" s="310"/>
      <c r="G143" s="149"/>
      <c r="H143" s="158" t="s">
        <v>396</v>
      </c>
      <c r="I143" s="192" t="s">
        <v>1035</v>
      </c>
      <c r="J143" s="191"/>
    </row>
    <row r="144" spans="2:10" s="25" customFormat="1" ht="28.5" x14ac:dyDescent="0.25">
      <c r="B144" s="160"/>
      <c r="C144" s="313"/>
      <c r="D144" s="304"/>
      <c r="E144" s="307"/>
      <c r="F144" s="310"/>
      <c r="G144" s="149"/>
      <c r="H144" s="158" t="s">
        <v>1044</v>
      </c>
      <c r="I144" s="192" t="s">
        <v>1035</v>
      </c>
      <c r="J144" s="191"/>
    </row>
    <row r="145" spans="2:10" s="25" customFormat="1" ht="28.5" x14ac:dyDescent="0.25">
      <c r="B145" s="161"/>
      <c r="C145" s="314"/>
      <c r="D145" s="305"/>
      <c r="E145" s="308"/>
      <c r="F145" s="311"/>
      <c r="G145" s="148"/>
      <c r="H145" s="194" t="s">
        <v>1045</v>
      </c>
      <c r="I145" s="195"/>
      <c r="J145" s="191"/>
    </row>
    <row r="146" spans="2:10" s="25" customFormat="1" ht="85.5" x14ac:dyDescent="0.25">
      <c r="B146" s="159" t="s">
        <v>315</v>
      </c>
      <c r="C146" s="312" t="s">
        <v>397</v>
      </c>
      <c r="D146" s="303" t="s">
        <v>122</v>
      </c>
      <c r="E146" s="306"/>
      <c r="F146" s="309" t="s">
        <v>122</v>
      </c>
      <c r="G146" s="149"/>
      <c r="H146" s="158" t="s">
        <v>575</v>
      </c>
      <c r="I146" s="192" t="s">
        <v>1035</v>
      </c>
      <c r="J146" s="191"/>
    </row>
    <row r="147" spans="2:10" s="25" customFormat="1" ht="71.25" x14ac:dyDescent="0.25">
      <c r="B147" s="162"/>
      <c r="C147" s="313"/>
      <c r="D147" s="304"/>
      <c r="E147" s="307"/>
      <c r="F147" s="310"/>
      <c r="G147" s="149"/>
      <c r="H147" s="158" t="s">
        <v>440</v>
      </c>
      <c r="I147" s="192" t="s">
        <v>1035</v>
      </c>
      <c r="J147" s="191"/>
    </row>
    <row r="148" spans="2:10" s="25" customFormat="1" ht="42.75" x14ac:dyDescent="0.25">
      <c r="B148" s="162"/>
      <c r="C148" s="313"/>
      <c r="D148" s="304"/>
      <c r="E148" s="307"/>
      <c r="F148" s="310"/>
      <c r="G148" s="149"/>
      <c r="H148" s="158" t="s">
        <v>230</v>
      </c>
      <c r="I148" s="192" t="s">
        <v>1035</v>
      </c>
      <c r="J148" s="191"/>
    </row>
    <row r="149" spans="2:10" s="25" customFormat="1" ht="28.5" x14ac:dyDescent="0.25">
      <c r="B149" s="160"/>
      <c r="C149" s="313"/>
      <c r="D149" s="304"/>
      <c r="E149" s="307"/>
      <c r="F149" s="310"/>
      <c r="G149" s="149"/>
      <c r="H149" s="158" t="s">
        <v>1044</v>
      </c>
      <c r="I149" s="192" t="s">
        <v>1035</v>
      </c>
      <c r="J149" s="191"/>
    </row>
    <row r="150" spans="2:10" s="25" customFormat="1" ht="28.5" x14ac:dyDescent="0.25">
      <c r="B150" s="161"/>
      <c r="C150" s="314"/>
      <c r="D150" s="305"/>
      <c r="E150" s="308"/>
      <c r="F150" s="311"/>
      <c r="G150" s="148"/>
      <c r="H150" s="194" t="s">
        <v>1045</v>
      </c>
      <c r="I150" s="195"/>
      <c r="J150" s="191"/>
    </row>
    <row r="151" spans="2:10" s="25" customFormat="1" ht="185.25" x14ac:dyDescent="0.25">
      <c r="B151" s="159" t="s">
        <v>316</v>
      </c>
      <c r="C151" s="312" t="s">
        <v>398</v>
      </c>
      <c r="D151" s="303" t="s">
        <v>122</v>
      </c>
      <c r="E151" s="306"/>
      <c r="F151" s="309" t="s">
        <v>122</v>
      </c>
      <c r="G151" s="149"/>
      <c r="H151" s="158" t="s">
        <v>437</v>
      </c>
      <c r="I151" s="192" t="s">
        <v>1035</v>
      </c>
      <c r="J151" s="191"/>
    </row>
    <row r="152" spans="2:10" s="25" customFormat="1" ht="28.5" x14ac:dyDescent="0.25">
      <c r="B152" s="160"/>
      <c r="C152" s="313"/>
      <c r="D152" s="304"/>
      <c r="E152" s="307"/>
      <c r="F152" s="310"/>
      <c r="G152" s="149"/>
      <c r="H152" s="158" t="s">
        <v>1044</v>
      </c>
      <c r="I152" s="192" t="s">
        <v>1035</v>
      </c>
      <c r="J152" s="191"/>
    </row>
    <row r="153" spans="2:10" s="25" customFormat="1" ht="28.5" x14ac:dyDescent="0.25">
      <c r="B153" s="161"/>
      <c r="C153" s="314"/>
      <c r="D153" s="305"/>
      <c r="E153" s="308"/>
      <c r="F153" s="311"/>
      <c r="G153" s="148"/>
      <c r="H153" s="194" t="s">
        <v>1045</v>
      </c>
      <c r="I153" s="195"/>
      <c r="J153" s="191"/>
    </row>
    <row r="154" spans="2:10" s="25" customFormat="1" ht="114" x14ac:dyDescent="0.25">
      <c r="B154" s="159" t="s">
        <v>317</v>
      </c>
      <c r="C154" s="312" t="s">
        <v>399</v>
      </c>
      <c r="D154" s="303" t="s">
        <v>122</v>
      </c>
      <c r="E154" s="306"/>
      <c r="F154" s="309" t="s">
        <v>122</v>
      </c>
      <c r="G154" s="149"/>
      <c r="H154" s="158" t="s">
        <v>359</v>
      </c>
      <c r="I154" s="192" t="s">
        <v>1035</v>
      </c>
      <c r="J154" s="191"/>
    </row>
    <row r="155" spans="2:10" s="25" customFormat="1" ht="28.5" x14ac:dyDescent="0.25">
      <c r="B155" s="160"/>
      <c r="C155" s="313"/>
      <c r="D155" s="304"/>
      <c r="E155" s="307"/>
      <c r="F155" s="310"/>
      <c r="G155" s="149"/>
      <c r="H155" s="158" t="s">
        <v>1044</v>
      </c>
      <c r="I155" s="192" t="s">
        <v>1035</v>
      </c>
      <c r="J155" s="191"/>
    </row>
    <row r="156" spans="2:10" s="25" customFormat="1" ht="28.5" x14ac:dyDescent="0.25">
      <c r="B156" s="161"/>
      <c r="C156" s="314"/>
      <c r="D156" s="305"/>
      <c r="E156" s="308"/>
      <c r="F156" s="311"/>
      <c r="G156" s="148"/>
      <c r="H156" s="194" t="s">
        <v>1045</v>
      </c>
      <c r="I156" s="195"/>
      <c r="J156" s="191"/>
    </row>
    <row r="157" spans="2:10" s="25" customFormat="1" ht="85.5" x14ac:dyDescent="0.25">
      <c r="B157" s="159" t="s">
        <v>318</v>
      </c>
      <c r="C157" s="312" t="s">
        <v>400</v>
      </c>
      <c r="D157" s="303" t="s">
        <v>122</v>
      </c>
      <c r="E157" s="306"/>
      <c r="F157" s="309" t="s">
        <v>122</v>
      </c>
      <c r="G157" s="149"/>
      <c r="H157" s="158" t="s">
        <v>1036</v>
      </c>
      <c r="I157" s="192" t="s">
        <v>1035</v>
      </c>
      <c r="J157" s="191"/>
    </row>
    <row r="158" spans="2:10" s="25" customFormat="1" ht="28.5" x14ac:dyDescent="0.25">
      <c r="B158" s="160"/>
      <c r="C158" s="313"/>
      <c r="D158" s="304"/>
      <c r="E158" s="307"/>
      <c r="F158" s="310"/>
      <c r="G158" s="149"/>
      <c r="H158" s="158" t="s">
        <v>1044</v>
      </c>
      <c r="I158" s="192" t="s">
        <v>1035</v>
      </c>
      <c r="J158" s="191"/>
    </row>
    <row r="159" spans="2:10" s="25" customFormat="1" ht="28.5" x14ac:dyDescent="0.25">
      <c r="B159" s="161"/>
      <c r="C159" s="314"/>
      <c r="D159" s="305"/>
      <c r="E159" s="308"/>
      <c r="F159" s="311"/>
      <c r="G159" s="148"/>
      <c r="H159" s="194" t="s">
        <v>1045</v>
      </c>
      <c r="I159" s="195"/>
      <c r="J159" s="191"/>
    </row>
    <row r="160" spans="2:10" ht="31.5" x14ac:dyDescent="0.25">
      <c r="B160" s="16" t="s">
        <v>128</v>
      </c>
      <c r="D160" s="196"/>
      <c r="E160" s="193" t="s">
        <v>466</v>
      </c>
      <c r="F160" s="196" t="s">
        <v>1503</v>
      </c>
    </row>
    <row r="161" spans="2:10" s="70" customFormat="1" x14ac:dyDescent="0.25">
      <c r="B161" s="150" t="str">
        <f>$B$33</f>
        <v>記載がない場合は、採点対象となりませんので、ご注意ください。</v>
      </c>
      <c r="D161" s="15"/>
      <c r="E161" s="15"/>
      <c r="F161" s="15"/>
      <c r="G161" s="15"/>
      <c r="H161" s="15"/>
      <c r="I161" s="15"/>
      <c r="J161" s="15"/>
    </row>
    <row r="162" spans="2:10" s="70" customFormat="1" ht="15.75" customHeight="1" x14ac:dyDescent="0.25">
      <c r="B162" s="315" t="s">
        <v>1038</v>
      </c>
      <c r="C162" s="316"/>
      <c r="D162" s="156" t="s">
        <v>279</v>
      </c>
      <c r="E162" s="154"/>
      <c r="F162" s="157" t="s">
        <v>278</v>
      </c>
      <c r="G162" s="152"/>
      <c r="H162" s="152"/>
      <c r="I162" s="152"/>
      <c r="J162" s="153"/>
    </row>
    <row r="163" spans="2:10" s="70" customFormat="1" ht="98.25" customHeight="1" x14ac:dyDescent="0.25">
      <c r="B163" s="317"/>
      <c r="C163" s="318"/>
      <c r="D163" s="169" t="s">
        <v>1046</v>
      </c>
      <c r="E163" s="170" t="s">
        <v>1047</v>
      </c>
      <c r="F163" s="151" t="s">
        <v>1039</v>
      </c>
      <c r="G163" s="155"/>
      <c r="H163" s="172" t="s">
        <v>1040</v>
      </c>
      <c r="I163" s="171" t="s">
        <v>1042</v>
      </c>
      <c r="J163" s="171" t="s">
        <v>1041</v>
      </c>
    </row>
    <row r="164" spans="2:10" s="25" customFormat="1" ht="156.75" x14ac:dyDescent="0.25">
      <c r="B164" s="159" t="s">
        <v>319</v>
      </c>
      <c r="C164" s="312" t="s">
        <v>284</v>
      </c>
      <c r="D164" s="303" t="s">
        <v>122</v>
      </c>
      <c r="E164" s="306"/>
      <c r="F164" s="309" t="s">
        <v>122</v>
      </c>
      <c r="G164" s="149"/>
      <c r="H164" s="158" t="s">
        <v>285</v>
      </c>
      <c r="I164" s="192" t="s">
        <v>1035</v>
      </c>
      <c r="J164" s="191"/>
    </row>
    <row r="165" spans="2:10" s="25" customFormat="1" ht="28.5" x14ac:dyDescent="0.25">
      <c r="B165" s="160"/>
      <c r="C165" s="313"/>
      <c r="D165" s="304"/>
      <c r="E165" s="307"/>
      <c r="F165" s="310"/>
      <c r="G165" s="149"/>
      <c r="H165" s="158" t="s">
        <v>1044</v>
      </c>
      <c r="I165" s="192" t="s">
        <v>1035</v>
      </c>
      <c r="J165" s="191"/>
    </row>
    <row r="166" spans="2:10" s="25" customFormat="1" ht="28.5" x14ac:dyDescent="0.25">
      <c r="B166" s="161"/>
      <c r="C166" s="314"/>
      <c r="D166" s="305"/>
      <c r="E166" s="308"/>
      <c r="F166" s="311"/>
      <c r="G166" s="148"/>
      <c r="H166" s="194" t="s">
        <v>1045</v>
      </c>
      <c r="I166" s="195"/>
      <c r="J166" s="191"/>
    </row>
    <row r="167" spans="2:10" s="25" customFormat="1" ht="156.75" x14ac:dyDescent="0.25">
      <c r="B167" s="159" t="s">
        <v>320</v>
      </c>
      <c r="C167" s="312" t="s">
        <v>401</v>
      </c>
      <c r="D167" s="303" t="s">
        <v>122</v>
      </c>
      <c r="E167" s="306"/>
      <c r="F167" s="309" t="s">
        <v>122</v>
      </c>
      <c r="G167" s="149"/>
      <c r="H167" s="158" t="s">
        <v>441</v>
      </c>
      <c r="I167" s="192" t="s">
        <v>1035</v>
      </c>
      <c r="J167" s="191"/>
    </row>
    <row r="168" spans="2:10" s="25" customFormat="1" ht="28.5" x14ac:dyDescent="0.25">
      <c r="B168" s="160"/>
      <c r="C168" s="313"/>
      <c r="D168" s="304"/>
      <c r="E168" s="307"/>
      <c r="F168" s="310"/>
      <c r="G168" s="149"/>
      <c r="H168" s="158" t="s">
        <v>1044</v>
      </c>
      <c r="I168" s="192" t="s">
        <v>1035</v>
      </c>
      <c r="J168" s="191"/>
    </row>
    <row r="169" spans="2:10" s="25" customFormat="1" ht="28.5" x14ac:dyDescent="0.25">
      <c r="B169" s="161"/>
      <c r="C169" s="314"/>
      <c r="D169" s="305"/>
      <c r="E169" s="308"/>
      <c r="F169" s="311"/>
      <c r="G169" s="148"/>
      <c r="H169" s="194" t="s">
        <v>1045</v>
      </c>
      <c r="I169" s="195"/>
      <c r="J169" s="191"/>
    </row>
    <row r="170" spans="2:10" s="25" customFormat="1" ht="85.5" x14ac:dyDescent="0.25">
      <c r="B170" s="159" t="s">
        <v>321</v>
      </c>
      <c r="C170" s="312" t="s">
        <v>1510</v>
      </c>
      <c r="D170" s="303" t="s">
        <v>122</v>
      </c>
      <c r="E170" s="306"/>
      <c r="F170" s="309" t="s">
        <v>122</v>
      </c>
      <c r="G170" s="149"/>
      <c r="H170" s="158" t="s">
        <v>442</v>
      </c>
      <c r="I170" s="192" t="s">
        <v>1035</v>
      </c>
      <c r="J170" s="191"/>
    </row>
    <row r="171" spans="2:10" s="25" customFormat="1" ht="28.5" x14ac:dyDescent="0.25">
      <c r="B171" s="160"/>
      <c r="C171" s="313"/>
      <c r="D171" s="304"/>
      <c r="E171" s="307"/>
      <c r="F171" s="310"/>
      <c r="G171" s="149"/>
      <c r="H171" s="158" t="s">
        <v>1044</v>
      </c>
      <c r="I171" s="192" t="s">
        <v>1035</v>
      </c>
      <c r="J171" s="191"/>
    </row>
    <row r="172" spans="2:10" s="25" customFormat="1" ht="28.5" x14ac:dyDescent="0.25">
      <c r="B172" s="161"/>
      <c r="C172" s="314"/>
      <c r="D172" s="305"/>
      <c r="E172" s="308"/>
      <c r="F172" s="311"/>
      <c r="G172" s="148"/>
      <c r="H172" s="194" t="s">
        <v>1045</v>
      </c>
      <c r="I172" s="195"/>
      <c r="J172" s="191"/>
    </row>
    <row r="173" spans="2:10" s="25" customFormat="1" ht="71.25" x14ac:dyDescent="0.25">
      <c r="B173" s="159" t="s">
        <v>322</v>
      </c>
      <c r="C173" s="312" t="s">
        <v>402</v>
      </c>
      <c r="D173" s="303" t="s">
        <v>122</v>
      </c>
      <c r="E173" s="306"/>
      <c r="F173" s="309" t="s">
        <v>122</v>
      </c>
      <c r="G173" s="149"/>
      <c r="H173" s="158" t="s">
        <v>233</v>
      </c>
      <c r="I173" s="192" t="s">
        <v>1035</v>
      </c>
      <c r="J173" s="191"/>
    </row>
    <row r="174" spans="2:10" s="25" customFormat="1" ht="99.75" x14ac:dyDescent="0.25">
      <c r="B174" s="162"/>
      <c r="C174" s="313"/>
      <c r="D174" s="304"/>
      <c r="E174" s="307"/>
      <c r="F174" s="310"/>
      <c r="G174" s="149"/>
      <c r="H174" s="158" t="s">
        <v>569</v>
      </c>
      <c r="I174" s="192" t="s">
        <v>1035</v>
      </c>
      <c r="J174" s="191"/>
    </row>
    <row r="175" spans="2:10" s="25" customFormat="1" ht="28.5" x14ac:dyDescent="0.25">
      <c r="B175" s="160"/>
      <c r="C175" s="313"/>
      <c r="D175" s="304"/>
      <c r="E175" s="307"/>
      <c r="F175" s="310"/>
      <c r="G175" s="149"/>
      <c r="H175" s="158" t="s">
        <v>1044</v>
      </c>
      <c r="I175" s="192" t="s">
        <v>1035</v>
      </c>
      <c r="J175" s="191"/>
    </row>
    <row r="176" spans="2:10" s="25" customFormat="1" ht="28.5" x14ac:dyDescent="0.25">
      <c r="B176" s="161"/>
      <c r="C176" s="314"/>
      <c r="D176" s="305"/>
      <c r="E176" s="308"/>
      <c r="F176" s="311"/>
      <c r="G176" s="148"/>
      <c r="H176" s="194" t="s">
        <v>1045</v>
      </c>
      <c r="I176" s="195"/>
      <c r="J176" s="191"/>
    </row>
    <row r="177" spans="2:10" s="25" customFormat="1" ht="71.25" x14ac:dyDescent="0.25">
      <c r="B177" s="159" t="s">
        <v>404</v>
      </c>
      <c r="C177" s="312" t="s">
        <v>405</v>
      </c>
      <c r="D177" s="303" t="s">
        <v>122</v>
      </c>
      <c r="E177" s="306"/>
      <c r="F177" s="309" t="s">
        <v>122</v>
      </c>
      <c r="G177" s="149"/>
      <c r="H177" s="158" t="s">
        <v>443</v>
      </c>
      <c r="I177" s="192" t="s">
        <v>1035</v>
      </c>
      <c r="J177" s="191"/>
    </row>
    <row r="178" spans="2:10" s="25" customFormat="1" ht="28.5" x14ac:dyDescent="0.25">
      <c r="B178" s="160"/>
      <c r="C178" s="313"/>
      <c r="D178" s="304"/>
      <c r="E178" s="307"/>
      <c r="F178" s="310"/>
      <c r="G178" s="149"/>
      <c r="H178" s="158" t="s">
        <v>1044</v>
      </c>
      <c r="I178" s="192" t="s">
        <v>1035</v>
      </c>
      <c r="J178" s="191"/>
    </row>
    <row r="179" spans="2:10" s="25" customFormat="1" ht="28.5" x14ac:dyDescent="0.25">
      <c r="B179" s="161"/>
      <c r="C179" s="314"/>
      <c r="D179" s="305"/>
      <c r="E179" s="308"/>
      <c r="F179" s="311"/>
      <c r="G179" s="148"/>
      <c r="H179" s="194" t="s">
        <v>1045</v>
      </c>
      <c r="I179" s="195"/>
      <c r="J179" s="191"/>
    </row>
    <row r="180" spans="2:10" s="25" customFormat="1" ht="171" x14ac:dyDescent="0.25">
      <c r="B180" s="159" t="s">
        <v>407</v>
      </c>
      <c r="C180" s="312" t="s">
        <v>406</v>
      </c>
      <c r="D180" s="303" t="s">
        <v>122</v>
      </c>
      <c r="E180" s="306"/>
      <c r="F180" s="309" t="s">
        <v>122</v>
      </c>
      <c r="G180" s="149"/>
      <c r="H180" s="158" t="s">
        <v>357</v>
      </c>
      <c r="I180" s="192" t="s">
        <v>1035</v>
      </c>
      <c r="J180" s="191"/>
    </row>
    <row r="181" spans="2:10" s="25" customFormat="1" ht="28.5" x14ac:dyDescent="0.25">
      <c r="B181" s="160"/>
      <c r="C181" s="313"/>
      <c r="D181" s="304"/>
      <c r="E181" s="307"/>
      <c r="F181" s="310"/>
      <c r="G181" s="149"/>
      <c r="H181" s="158" t="s">
        <v>1044</v>
      </c>
      <c r="I181" s="192" t="s">
        <v>1035</v>
      </c>
      <c r="J181" s="191"/>
    </row>
    <row r="182" spans="2:10" s="25" customFormat="1" ht="28.5" x14ac:dyDescent="0.25">
      <c r="B182" s="161"/>
      <c r="C182" s="314"/>
      <c r="D182" s="305"/>
      <c r="E182" s="308"/>
      <c r="F182" s="311"/>
      <c r="G182" s="148"/>
      <c r="H182" s="194" t="s">
        <v>1045</v>
      </c>
      <c r="I182" s="195"/>
      <c r="J182" s="191"/>
    </row>
    <row r="183" spans="2:10" s="25" customFormat="1" ht="114" x14ac:dyDescent="0.25">
      <c r="B183" s="159" t="s">
        <v>408</v>
      </c>
      <c r="C183" s="312" t="s">
        <v>286</v>
      </c>
      <c r="D183" s="303" t="s">
        <v>122</v>
      </c>
      <c r="E183" s="306"/>
      <c r="F183" s="309" t="s">
        <v>122</v>
      </c>
      <c r="G183" s="149"/>
      <c r="H183" s="158" t="s">
        <v>444</v>
      </c>
      <c r="I183" s="192" t="s">
        <v>1035</v>
      </c>
      <c r="J183" s="191"/>
    </row>
    <row r="184" spans="2:10" s="25" customFormat="1" ht="28.5" x14ac:dyDescent="0.25">
      <c r="B184" s="160"/>
      <c r="C184" s="313"/>
      <c r="D184" s="304"/>
      <c r="E184" s="307"/>
      <c r="F184" s="310"/>
      <c r="G184" s="149"/>
      <c r="H184" s="158" t="s">
        <v>1044</v>
      </c>
      <c r="I184" s="192" t="s">
        <v>1035</v>
      </c>
      <c r="J184" s="191"/>
    </row>
    <row r="185" spans="2:10" s="25" customFormat="1" ht="28.5" x14ac:dyDescent="0.25">
      <c r="B185" s="161"/>
      <c r="C185" s="314"/>
      <c r="D185" s="305"/>
      <c r="E185" s="308"/>
      <c r="F185" s="311"/>
      <c r="G185" s="148"/>
      <c r="H185" s="194" t="s">
        <v>1045</v>
      </c>
      <c r="I185" s="195"/>
      <c r="J185" s="191"/>
    </row>
    <row r="186" spans="2:10" s="25" customFormat="1" ht="99.75" x14ac:dyDescent="0.25">
      <c r="B186" s="159" t="s">
        <v>409</v>
      </c>
      <c r="C186" s="312" t="s">
        <v>410</v>
      </c>
      <c r="D186" s="303" t="s">
        <v>122</v>
      </c>
      <c r="E186" s="306"/>
      <c r="F186" s="309" t="s">
        <v>122</v>
      </c>
      <c r="G186" s="149"/>
      <c r="H186" s="158" t="s">
        <v>1500</v>
      </c>
      <c r="I186" s="192" t="s">
        <v>1035</v>
      </c>
      <c r="J186" s="191"/>
    </row>
    <row r="187" spans="2:10" s="25" customFormat="1" ht="71.25" x14ac:dyDescent="0.25">
      <c r="B187" s="162"/>
      <c r="C187" s="313"/>
      <c r="D187" s="304"/>
      <c r="E187" s="307"/>
      <c r="F187" s="310"/>
      <c r="G187" s="149"/>
      <c r="H187" s="158" t="s">
        <v>302</v>
      </c>
      <c r="I187" s="192" t="s">
        <v>1035</v>
      </c>
      <c r="J187" s="191"/>
    </row>
    <row r="188" spans="2:10" s="25" customFormat="1" ht="57" x14ac:dyDescent="0.25">
      <c r="B188" s="162"/>
      <c r="C188" s="313"/>
      <c r="D188" s="304"/>
      <c r="E188" s="307"/>
      <c r="F188" s="310"/>
      <c r="G188" s="149"/>
      <c r="H188" s="158" t="s">
        <v>301</v>
      </c>
      <c r="I188" s="192" t="s">
        <v>1035</v>
      </c>
      <c r="J188" s="191"/>
    </row>
    <row r="189" spans="2:10" s="25" customFormat="1" ht="28.5" x14ac:dyDescent="0.25">
      <c r="B189" s="160"/>
      <c r="C189" s="313"/>
      <c r="D189" s="304"/>
      <c r="E189" s="307"/>
      <c r="F189" s="310"/>
      <c r="G189" s="149"/>
      <c r="H189" s="158" t="s">
        <v>1044</v>
      </c>
      <c r="I189" s="192" t="s">
        <v>1035</v>
      </c>
      <c r="J189" s="191"/>
    </row>
    <row r="190" spans="2:10" s="25" customFormat="1" ht="28.5" x14ac:dyDescent="0.25">
      <c r="B190" s="161"/>
      <c r="C190" s="314"/>
      <c r="D190" s="305"/>
      <c r="E190" s="308"/>
      <c r="F190" s="311"/>
      <c r="G190" s="148"/>
      <c r="H190" s="194" t="s">
        <v>1045</v>
      </c>
      <c r="I190" s="195"/>
      <c r="J190" s="191"/>
    </row>
    <row r="191" spans="2:10" s="25" customFormat="1" ht="57" x14ac:dyDescent="0.25">
      <c r="B191" s="159" t="s">
        <v>813</v>
      </c>
      <c r="C191" s="312" t="s">
        <v>411</v>
      </c>
      <c r="D191" s="303" t="s">
        <v>122</v>
      </c>
      <c r="E191" s="306"/>
      <c r="F191" s="309" t="s">
        <v>122</v>
      </c>
      <c r="G191" s="149"/>
      <c r="H191" s="158" t="s">
        <v>445</v>
      </c>
      <c r="I191" s="192" t="s">
        <v>1035</v>
      </c>
      <c r="J191" s="191"/>
    </row>
    <row r="192" spans="2:10" s="25" customFormat="1" ht="28.5" x14ac:dyDescent="0.25">
      <c r="B192" s="160"/>
      <c r="C192" s="313"/>
      <c r="D192" s="304"/>
      <c r="E192" s="307"/>
      <c r="F192" s="310"/>
      <c r="G192" s="149"/>
      <c r="H192" s="158" t="s">
        <v>1044</v>
      </c>
      <c r="I192" s="192" t="s">
        <v>1035</v>
      </c>
      <c r="J192" s="191"/>
    </row>
    <row r="193" spans="2:10" s="25" customFormat="1" ht="28.5" x14ac:dyDescent="0.25">
      <c r="B193" s="161"/>
      <c r="C193" s="314"/>
      <c r="D193" s="305"/>
      <c r="E193" s="308"/>
      <c r="F193" s="311"/>
      <c r="G193" s="148"/>
      <c r="H193" s="194" t="s">
        <v>1045</v>
      </c>
      <c r="I193" s="195"/>
      <c r="J193" s="191"/>
    </row>
    <row r="194" spans="2:10" s="25" customFormat="1" ht="99.75" x14ac:dyDescent="0.25">
      <c r="B194" s="159" t="s">
        <v>323</v>
      </c>
      <c r="C194" s="312" t="s">
        <v>412</v>
      </c>
      <c r="D194" s="303" t="s">
        <v>122</v>
      </c>
      <c r="E194" s="306"/>
      <c r="F194" s="309" t="s">
        <v>122</v>
      </c>
      <c r="G194" s="149"/>
      <c r="H194" s="158" t="s">
        <v>570</v>
      </c>
      <c r="I194" s="192" t="s">
        <v>1035</v>
      </c>
      <c r="J194" s="191"/>
    </row>
    <row r="195" spans="2:10" s="25" customFormat="1" ht="28.5" x14ac:dyDescent="0.25">
      <c r="B195" s="160"/>
      <c r="C195" s="313"/>
      <c r="D195" s="304"/>
      <c r="E195" s="307"/>
      <c r="F195" s="310"/>
      <c r="G195" s="149"/>
      <c r="H195" s="158" t="s">
        <v>1044</v>
      </c>
      <c r="I195" s="192" t="s">
        <v>1035</v>
      </c>
      <c r="J195" s="191"/>
    </row>
    <row r="196" spans="2:10" s="25" customFormat="1" ht="28.5" x14ac:dyDescent="0.25">
      <c r="B196" s="161"/>
      <c r="C196" s="314"/>
      <c r="D196" s="305"/>
      <c r="E196" s="308"/>
      <c r="F196" s="311"/>
      <c r="G196" s="148"/>
      <c r="H196" s="194" t="s">
        <v>1045</v>
      </c>
      <c r="I196" s="195"/>
      <c r="J196" s="191"/>
    </row>
    <row r="197" spans="2:10" ht="31.5" x14ac:dyDescent="0.25">
      <c r="B197" s="16" t="s">
        <v>129</v>
      </c>
      <c r="D197" s="196"/>
      <c r="E197" s="193" t="s">
        <v>466</v>
      </c>
      <c r="F197" s="196" t="s">
        <v>1503</v>
      </c>
    </row>
    <row r="198" spans="2:10" s="70" customFormat="1" x14ac:dyDescent="0.25">
      <c r="B198" s="150" t="str">
        <f>$B$33</f>
        <v>記載がない場合は、採点対象となりませんので、ご注意ください。</v>
      </c>
      <c r="D198" s="15"/>
      <c r="E198" s="15"/>
      <c r="F198" s="15"/>
      <c r="G198" s="15"/>
      <c r="H198" s="15"/>
      <c r="I198" s="15"/>
      <c r="J198" s="15"/>
    </row>
    <row r="199" spans="2:10" s="70" customFormat="1" ht="15.75" customHeight="1" x14ac:dyDescent="0.25">
      <c r="B199" s="315" t="s">
        <v>1038</v>
      </c>
      <c r="C199" s="316"/>
      <c r="D199" s="156" t="s">
        <v>279</v>
      </c>
      <c r="E199" s="154"/>
      <c r="F199" s="157" t="s">
        <v>278</v>
      </c>
      <c r="G199" s="152"/>
      <c r="H199" s="152"/>
      <c r="I199" s="152"/>
      <c r="J199" s="153"/>
    </row>
    <row r="200" spans="2:10" s="70" customFormat="1" ht="98.25" customHeight="1" x14ac:dyDescent="0.25">
      <c r="B200" s="317"/>
      <c r="C200" s="318"/>
      <c r="D200" s="169" t="s">
        <v>1046</v>
      </c>
      <c r="E200" s="170" t="s">
        <v>1047</v>
      </c>
      <c r="F200" s="151" t="s">
        <v>1039</v>
      </c>
      <c r="G200" s="155"/>
      <c r="H200" s="172" t="s">
        <v>1040</v>
      </c>
      <c r="I200" s="171" t="s">
        <v>1042</v>
      </c>
      <c r="J200" s="171" t="s">
        <v>1041</v>
      </c>
    </row>
    <row r="201" spans="2:10" s="25" customFormat="1" ht="156.75" x14ac:dyDescent="0.25">
      <c r="B201" s="159" t="s">
        <v>324</v>
      </c>
      <c r="C201" s="312" t="s">
        <v>284</v>
      </c>
      <c r="D201" s="303" t="s">
        <v>122</v>
      </c>
      <c r="E201" s="306"/>
      <c r="F201" s="309" t="s">
        <v>122</v>
      </c>
      <c r="G201" s="149"/>
      <c r="H201" s="158" t="s">
        <v>285</v>
      </c>
      <c r="I201" s="192" t="s">
        <v>1035</v>
      </c>
      <c r="J201" s="191"/>
    </row>
    <row r="202" spans="2:10" s="25" customFormat="1" ht="28.5" x14ac:dyDescent="0.25">
      <c r="B202" s="160"/>
      <c r="C202" s="313"/>
      <c r="D202" s="304"/>
      <c r="E202" s="307"/>
      <c r="F202" s="310"/>
      <c r="G202" s="149"/>
      <c r="H202" s="158" t="s">
        <v>1044</v>
      </c>
      <c r="I202" s="192" t="s">
        <v>1035</v>
      </c>
      <c r="J202" s="191"/>
    </row>
    <row r="203" spans="2:10" s="25" customFormat="1" ht="28.5" x14ac:dyDescent="0.25">
      <c r="B203" s="161"/>
      <c r="C203" s="314"/>
      <c r="D203" s="305"/>
      <c r="E203" s="308"/>
      <c r="F203" s="311"/>
      <c r="G203" s="148"/>
      <c r="H203" s="194" t="s">
        <v>1045</v>
      </c>
      <c r="I203" s="195"/>
      <c r="J203" s="191"/>
    </row>
    <row r="204" spans="2:10" s="25" customFormat="1" ht="71.25" x14ac:dyDescent="0.25">
      <c r="B204" s="159" t="s">
        <v>325</v>
      </c>
      <c r="C204" s="312" t="s">
        <v>413</v>
      </c>
      <c r="D204" s="303" t="s">
        <v>122</v>
      </c>
      <c r="E204" s="306"/>
      <c r="F204" s="309" t="s">
        <v>122</v>
      </c>
      <c r="G204" s="149"/>
      <c r="H204" s="158" t="s">
        <v>231</v>
      </c>
      <c r="I204" s="192" t="s">
        <v>1035</v>
      </c>
      <c r="J204" s="191"/>
    </row>
    <row r="205" spans="2:10" s="25" customFormat="1" ht="99.75" x14ac:dyDescent="0.25">
      <c r="B205" s="162"/>
      <c r="C205" s="313"/>
      <c r="D205" s="304"/>
      <c r="E205" s="307"/>
      <c r="F205" s="310"/>
      <c r="G205" s="149"/>
      <c r="H205" s="158" t="s">
        <v>232</v>
      </c>
      <c r="I205" s="192" t="s">
        <v>1035</v>
      </c>
      <c r="J205" s="191"/>
    </row>
    <row r="206" spans="2:10" s="25" customFormat="1" ht="28.5" x14ac:dyDescent="0.25">
      <c r="B206" s="160"/>
      <c r="C206" s="313"/>
      <c r="D206" s="304"/>
      <c r="E206" s="307"/>
      <c r="F206" s="310"/>
      <c r="G206" s="149"/>
      <c r="H206" s="158" t="s">
        <v>1044</v>
      </c>
      <c r="I206" s="192" t="s">
        <v>1035</v>
      </c>
      <c r="J206" s="191"/>
    </row>
    <row r="207" spans="2:10" s="25" customFormat="1" ht="28.5" x14ac:dyDescent="0.25">
      <c r="B207" s="161"/>
      <c r="C207" s="314"/>
      <c r="D207" s="305"/>
      <c r="E207" s="308"/>
      <c r="F207" s="311"/>
      <c r="G207" s="148"/>
      <c r="H207" s="194" t="s">
        <v>1045</v>
      </c>
      <c r="I207" s="195"/>
      <c r="J207" s="191"/>
    </row>
    <row r="208" spans="2:10" s="25" customFormat="1" ht="171" x14ac:dyDescent="0.25">
      <c r="B208" s="159" t="s">
        <v>414</v>
      </c>
      <c r="C208" s="312" t="s">
        <v>406</v>
      </c>
      <c r="D208" s="303" t="s">
        <v>122</v>
      </c>
      <c r="E208" s="306"/>
      <c r="F208" s="309" t="s">
        <v>122</v>
      </c>
      <c r="G208" s="149"/>
      <c r="H208" s="158" t="s">
        <v>357</v>
      </c>
      <c r="I208" s="192" t="s">
        <v>1035</v>
      </c>
      <c r="J208" s="191"/>
    </row>
    <row r="209" spans="2:10" s="25" customFormat="1" ht="28.5" x14ac:dyDescent="0.25">
      <c r="B209" s="160"/>
      <c r="C209" s="313"/>
      <c r="D209" s="304"/>
      <c r="E209" s="307"/>
      <c r="F209" s="310"/>
      <c r="G209" s="149"/>
      <c r="H209" s="158" t="s">
        <v>1044</v>
      </c>
      <c r="I209" s="192" t="s">
        <v>1035</v>
      </c>
      <c r="J209" s="191"/>
    </row>
    <row r="210" spans="2:10" s="25" customFormat="1" ht="28.5" x14ac:dyDescent="0.25">
      <c r="B210" s="161"/>
      <c r="C210" s="314"/>
      <c r="D210" s="305"/>
      <c r="E210" s="308"/>
      <c r="F210" s="311"/>
      <c r="G210" s="148"/>
      <c r="H210" s="194" t="s">
        <v>1045</v>
      </c>
      <c r="I210" s="195"/>
      <c r="J210" s="191"/>
    </row>
    <row r="211" spans="2:10" s="25" customFormat="1" ht="114" x14ac:dyDescent="0.25">
      <c r="B211" s="159" t="s">
        <v>415</v>
      </c>
      <c r="C211" s="312" t="s">
        <v>399</v>
      </c>
      <c r="D211" s="303" t="s">
        <v>122</v>
      </c>
      <c r="E211" s="306"/>
      <c r="F211" s="309" t="s">
        <v>122</v>
      </c>
      <c r="G211" s="149"/>
      <c r="H211" s="158" t="s">
        <v>359</v>
      </c>
      <c r="I211" s="192" t="s">
        <v>1035</v>
      </c>
      <c r="J211" s="191"/>
    </row>
    <row r="212" spans="2:10" s="25" customFormat="1" ht="28.5" x14ac:dyDescent="0.25">
      <c r="B212" s="160"/>
      <c r="C212" s="313"/>
      <c r="D212" s="304"/>
      <c r="E212" s="307"/>
      <c r="F212" s="310"/>
      <c r="G212" s="149"/>
      <c r="H212" s="158" t="s">
        <v>1044</v>
      </c>
      <c r="I212" s="192" t="s">
        <v>1035</v>
      </c>
      <c r="J212" s="191"/>
    </row>
    <row r="213" spans="2:10" s="25" customFormat="1" ht="28.5" x14ac:dyDescent="0.25">
      <c r="B213" s="161"/>
      <c r="C213" s="314"/>
      <c r="D213" s="305"/>
      <c r="E213" s="308"/>
      <c r="F213" s="311"/>
      <c r="G213" s="148"/>
      <c r="H213" s="194" t="s">
        <v>1045</v>
      </c>
      <c r="I213" s="195"/>
      <c r="J213" s="191"/>
    </row>
    <row r="214" spans="2:10" s="25" customFormat="1" ht="99.75" x14ac:dyDescent="0.25">
      <c r="B214" s="159" t="s">
        <v>814</v>
      </c>
      <c r="C214" s="312" t="s">
        <v>568</v>
      </c>
      <c r="D214" s="303" t="s">
        <v>122</v>
      </c>
      <c r="E214" s="306"/>
      <c r="F214" s="309" t="s">
        <v>122</v>
      </c>
      <c r="G214" s="149"/>
      <c r="H214" s="158" t="s">
        <v>234</v>
      </c>
      <c r="I214" s="192" t="s">
        <v>1035</v>
      </c>
      <c r="J214" s="191"/>
    </row>
    <row r="215" spans="2:10" s="25" customFormat="1" ht="99.75" x14ac:dyDescent="0.25">
      <c r="B215" s="162"/>
      <c r="C215" s="313"/>
      <c r="D215" s="304"/>
      <c r="E215" s="307"/>
      <c r="F215" s="310"/>
      <c r="G215" s="149"/>
      <c r="H215" s="158" t="s">
        <v>1501</v>
      </c>
      <c r="I215" s="192" t="s">
        <v>1035</v>
      </c>
      <c r="J215" s="191"/>
    </row>
    <row r="216" spans="2:10" s="25" customFormat="1" ht="28.5" x14ac:dyDescent="0.25">
      <c r="B216" s="160"/>
      <c r="C216" s="313"/>
      <c r="D216" s="304"/>
      <c r="E216" s="307"/>
      <c r="F216" s="310"/>
      <c r="G216" s="149"/>
      <c r="H216" s="158" t="s">
        <v>1044</v>
      </c>
      <c r="I216" s="192" t="s">
        <v>1035</v>
      </c>
      <c r="J216" s="191"/>
    </row>
    <row r="217" spans="2:10" s="25" customFormat="1" ht="28.5" x14ac:dyDescent="0.25">
      <c r="B217" s="161"/>
      <c r="C217" s="314"/>
      <c r="D217" s="305"/>
      <c r="E217" s="308"/>
      <c r="F217" s="311"/>
      <c r="G217" s="148"/>
      <c r="H217" s="194" t="s">
        <v>1045</v>
      </c>
      <c r="I217" s="195"/>
      <c r="J217" s="191"/>
    </row>
    <row r="218" spans="2:10" s="25" customFormat="1" ht="99.75" x14ac:dyDescent="0.25">
      <c r="B218" s="159" t="s">
        <v>326</v>
      </c>
      <c r="C218" s="312" t="s">
        <v>412</v>
      </c>
      <c r="D218" s="303" t="s">
        <v>122</v>
      </c>
      <c r="E218" s="306"/>
      <c r="F218" s="309" t="s">
        <v>122</v>
      </c>
      <c r="G218" s="149"/>
      <c r="H218" s="158" t="s">
        <v>570</v>
      </c>
      <c r="I218" s="192" t="s">
        <v>1035</v>
      </c>
      <c r="J218" s="191"/>
    </row>
    <row r="219" spans="2:10" s="25" customFormat="1" ht="28.5" x14ac:dyDescent="0.25">
      <c r="B219" s="160"/>
      <c r="C219" s="313"/>
      <c r="D219" s="304"/>
      <c r="E219" s="307"/>
      <c r="F219" s="310"/>
      <c r="G219" s="149"/>
      <c r="H219" s="158" t="s">
        <v>1044</v>
      </c>
      <c r="I219" s="192" t="s">
        <v>1035</v>
      </c>
      <c r="J219" s="191"/>
    </row>
    <row r="220" spans="2:10" s="25" customFormat="1" ht="28.5" x14ac:dyDescent="0.25">
      <c r="B220" s="161"/>
      <c r="C220" s="314"/>
      <c r="D220" s="305"/>
      <c r="E220" s="308"/>
      <c r="F220" s="311"/>
      <c r="G220" s="148"/>
      <c r="H220" s="194" t="s">
        <v>1045</v>
      </c>
      <c r="I220" s="195"/>
      <c r="J220" s="191"/>
    </row>
    <row r="222" spans="2:10" x14ac:dyDescent="0.25">
      <c r="B222" s="42" t="s">
        <v>228</v>
      </c>
      <c r="C222" s="20"/>
      <c r="D222" s="20"/>
      <c r="E222" s="20"/>
      <c r="F222" s="20"/>
      <c r="G222" s="20"/>
      <c r="H222" s="20"/>
      <c r="I222" s="20"/>
      <c r="J222" s="20"/>
    </row>
    <row r="223" spans="2:10" x14ac:dyDescent="0.25">
      <c r="B223" s="16" t="s">
        <v>130</v>
      </c>
      <c r="E223" s="193" t="s">
        <v>466</v>
      </c>
    </row>
    <row r="224" spans="2:10" s="70" customFormat="1" x14ac:dyDescent="0.25">
      <c r="B224" s="150" t="str">
        <f>$B$33</f>
        <v>記載がない場合は、採点対象となりませんので、ご注意ください。</v>
      </c>
      <c r="D224" s="15"/>
      <c r="E224" s="15"/>
      <c r="F224" s="15"/>
      <c r="G224" s="15"/>
      <c r="H224" s="15"/>
      <c r="I224" s="15"/>
      <c r="J224" s="15"/>
    </row>
    <row r="225" spans="2:10" s="70" customFormat="1" ht="15.75" customHeight="1" x14ac:dyDescent="0.25">
      <c r="B225" s="315" t="s">
        <v>1038</v>
      </c>
      <c r="C225" s="316"/>
      <c r="D225" s="156" t="s">
        <v>279</v>
      </c>
      <c r="E225" s="154"/>
      <c r="F225" s="157" t="s">
        <v>278</v>
      </c>
      <c r="G225" s="152"/>
      <c r="H225" s="152"/>
      <c r="I225" s="152"/>
      <c r="J225" s="153"/>
    </row>
    <row r="226" spans="2:10" s="70" customFormat="1" ht="98.25" customHeight="1" x14ac:dyDescent="0.25">
      <c r="B226" s="317"/>
      <c r="C226" s="318"/>
      <c r="D226" s="169" t="s">
        <v>1046</v>
      </c>
      <c r="E226" s="170" t="s">
        <v>1047</v>
      </c>
      <c r="F226" s="151" t="s">
        <v>1039</v>
      </c>
      <c r="G226" s="155"/>
      <c r="H226" s="172" t="s">
        <v>1040</v>
      </c>
      <c r="I226" s="171" t="s">
        <v>1042</v>
      </c>
      <c r="J226" s="171" t="s">
        <v>1041</v>
      </c>
    </row>
    <row r="227" spans="2:10" s="25" customFormat="1" ht="156.75" x14ac:dyDescent="0.25">
      <c r="B227" s="159" t="s">
        <v>327</v>
      </c>
      <c r="C227" s="312" t="s">
        <v>284</v>
      </c>
      <c r="D227" s="303" t="s">
        <v>122</v>
      </c>
      <c r="E227" s="306"/>
      <c r="F227" s="309" t="s">
        <v>122</v>
      </c>
      <c r="G227" s="149"/>
      <c r="H227" s="158" t="s">
        <v>285</v>
      </c>
      <c r="I227" s="192" t="s">
        <v>1035</v>
      </c>
      <c r="J227" s="191"/>
    </row>
    <row r="228" spans="2:10" s="25" customFormat="1" ht="28.5" x14ac:dyDescent="0.25">
      <c r="B228" s="160"/>
      <c r="C228" s="313"/>
      <c r="D228" s="304"/>
      <c r="E228" s="307"/>
      <c r="F228" s="310"/>
      <c r="G228" s="149"/>
      <c r="H228" s="158" t="s">
        <v>1044</v>
      </c>
      <c r="I228" s="192" t="s">
        <v>1035</v>
      </c>
      <c r="J228" s="191"/>
    </row>
    <row r="229" spans="2:10" s="25" customFormat="1" ht="28.5" x14ac:dyDescent="0.25">
      <c r="B229" s="161"/>
      <c r="C229" s="314"/>
      <c r="D229" s="305"/>
      <c r="E229" s="308"/>
      <c r="F229" s="311"/>
      <c r="G229" s="148"/>
      <c r="H229" s="194" t="s">
        <v>1045</v>
      </c>
      <c r="I229" s="195"/>
      <c r="J229" s="191"/>
    </row>
    <row r="230" spans="2:10" s="25" customFormat="1" ht="156.75" x14ac:dyDescent="0.25">
      <c r="B230" s="159" t="s">
        <v>328</v>
      </c>
      <c r="C230" s="312" t="s">
        <v>416</v>
      </c>
      <c r="D230" s="303" t="s">
        <v>122</v>
      </c>
      <c r="E230" s="306"/>
      <c r="F230" s="309" t="s">
        <v>122</v>
      </c>
      <c r="G230" s="149"/>
      <c r="H230" s="158" t="s">
        <v>1518</v>
      </c>
      <c r="I230" s="192" t="s">
        <v>1035</v>
      </c>
      <c r="J230" s="191"/>
    </row>
    <row r="231" spans="2:10" s="25" customFormat="1" ht="28.5" x14ac:dyDescent="0.25">
      <c r="B231" s="160"/>
      <c r="C231" s="313"/>
      <c r="D231" s="304"/>
      <c r="E231" s="307"/>
      <c r="F231" s="310"/>
      <c r="G231" s="149"/>
      <c r="H231" s="158" t="s">
        <v>1044</v>
      </c>
      <c r="I231" s="192" t="s">
        <v>1035</v>
      </c>
      <c r="J231" s="191"/>
    </row>
    <row r="232" spans="2:10" s="25" customFormat="1" ht="28.5" x14ac:dyDescent="0.25">
      <c r="B232" s="161"/>
      <c r="C232" s="314"/>
      <c r="D232" s="305"/>
      <c r="E232" s="308"/>
      <c r="F232" s="311"/>
      <c r="G232" s="148"/>
      <c r="H232" s="194" t="s">
        <v>1045</v>
      </c>
      <c r="I232" s="195"/>
      <c r="J232" s="191"/>
    </row>
    <row r="233" spans="2:10" s="25" customFormat="1" ht="171" x14ac:dyDescent="0.25">
      <c r="B233" s="159" t="s">
        <v>329</v>
      </c>
      <c r="C233" s="312" t="s">
        <v>406</v>
      </c>
      <c r="D233" s="303" t="s">
        <v>122</v>
      </c>
      <c r="E233" s="306"/>
      <c r="F233" s="309" t="s">
        <v>122</v>
      </c>
      <c r="G233" s="149"/>
      <c r="H233" s="158" t="s">
        <v>357</v>
      </c>
      <c r="I233" s="192" t="s">
        <v>1035</v>
      </c>
      <c r="J233" s="191"/>
    </row>
    <row r="234" spans="2:10" s="25" customFormat="1" ht="28.5" x14ac:dyDescent="0.25">
      <c r="B234" s="160"/>
      <c r="C234" s="313"/>
      <c r="D234" s="304"/>
      <c r="E234" s="307"/>
      <c r="F234" s="310"/>
      <c r="G234" s="149"/>
      <c r="H234" s="158" t="s">
        <v>1044</v>
      </c>
      <c r="I234" s="192" t="s">
        <v>1035</v>
      </c>
      <c r="J234" s="191"/>
    </row>
    <row r="235" spans="2:10" s="25" customFormat="1" ht="28.5" x14ac:dyDescent="0.25">
      <c r="B235" s="161"/>
      <c r="C235" s="314"/>
      <c r="D235" s="305"/>
      <c r="E235" s="308"/>
      <c r="F235" s="311"/>
      <c r="G235" s="148"/>
      <c r="H235" s="194" t="s">
        <v>1045</v>
      </c>
      <c r="I235" s="195"/>
      <c r="J235" s="191"/>
    </row>
    <row r="236" spans="2:10" s="25" customFormat="1" ht="28.5" x14ac:dyDescent="0.25">
      <c r="B236" s="159" t="s">
        <v>330</v>
      </c>
      <c r="C236" s="312" t="s">
        <v>418</v>
      </c>
      <c r="D236" s="303" t="s">
        <v>122</v>
      </c>
      <c r="E236" s="306"/>
      <c r="F236" s="309" t="s">
        <v>122</v>
      </c>
      <c r="G236" s="149"/>
      <c r="H236" s="158" t="s">
        <v>446</v>
      </c>
      <c r="I236" s="192" t="s">
        <v>1035</v>
      </c>
      <c r="J236" s="191"/>
    </row>
    <row r="237" spans="2:10" s="25" customFormat="1" ht="57" x14ac:dyDescent="0.25">
      <c r="B237" s="162"/>
      <c r="C237" s="313"/>
      <c r="D237" s="304"/>
      <c r="E237" s="307"/>
      <c r="F237" s="310"/>
      <c r="G237" s="149"/>
      <c r="H237" s="158" t="s">
        <v>447</v>
      </c>
      <c r="I237" s="192" t="s">
        <v>1035</v>
      </c>
      <c r="J237" s="191"/>
    </row>
    <row r="238" spans="2:10" s="25" customFormat="1" ht="28.5" x14ac:dyDescent="0.25">
      <c r="B238" s="162"/>
      <c r="C238" s="313"/>
      <c r="D238" s="304"/>
      <c r="E238" s="307"/>
      <c r="F238" s="310"/>
      <c r="G238" s="149"/>
      <c r="H238" s="158" t="s">
        <v>235</v>
      </c>
      <c r="I238" s="192" t="s">
        <v>1035</v>
      </c>
      <c r="J238" s="191"/>
    </row>
    <row r="239" spans="2:10" s="25" customFormat="1" ht="28.5" x14ac:dyDescent="0.25">
      <c r="B239" s="160"/>
      <c r="C239" s="313"/>
      <c r="D239" s="304"/>
      <c r="E239" s="307"/>
      <c r="F239" s="310"/>
      <c r="G239" s="149"/>
      <c r="H239" s="158" t="s">
        <v>1044</v>
      </c>
      <c r="I239" s="192" t="s">
        <v>1035</v>
      </c>
      <c r="J239" s="191"/>
    </row>
    <row r="240" spans="2:10" s="25" customFormat="1" ht="28.5" x14ac:dyDescent="0.25">
      <c r="B240" s="161"/>
      <c r="C240" s="314"/>
      <c r="D240" s="305"/>
      <c r="E240" s="308"/>
      <c r="F240" s="311"/>
      <c r="G240" s="148"/>
      <c r="H240" s="194" t="s">
        <v>1045</v>
      </c>
      <c r="I240" s="195"/>
      <c r="J240" s="191"/>
    </row>
    <row r="241" spans="2:10" s="25" customFormat="1" ht="99.75" x14ac:dyDescent="0.25">
      <c r="B241" s="159" t="s">
        <v>417</v>
      </c>
      <c r="C241" s="312" t="s">
        <v>412</v>
      </c>
      <c r="D241" s="303" t="s">
        <v>122</v>
      </c>
      <c r="E241" s="306"/>
      <c r="F241" s="309" t="s">
        <v>122</v>
      </c>
      <c r="G241" s="149"/>
      <c r="H241" s="158" t="s">
        <v>577</v>
      </c>
      <c r="I241" s="192" t="s">
        <v>1035</v>
      </c>
      <c r="J241" s="191"/>
    </row>
    <row r="242" spans="2:10" s="25" customFormat="1" ht="28.5" x14ac:dyDescent="0.25">
      <c r="B242" s="160"/>
      <c r="C242" s="313"/>
      <c r="D242" s="304"/>
      <c r="E242" s="307"/>
      <c r="F242" s="310"/>
      <c r="G242" s="149"/>
      <c r="H242" s="158" t="s">
        <v>1044</v>
      </c>
      <c r="I242" s="192" t="s">
        <v>1035</v>
      </c>
      <c r="J242" s="191"/>
    </row>
    <row r="243" spans="2:10" s="25" customFormat="1" ht="28.5" x14ac:dyDescent="0.25">
      <c r="B243" s="161"/>
      <c r="C243" s="314"/>
      <c r="D243" s="305"/>
      <c r="E243" s="308"/>
      <c r="F243" s="311"/>
      <c r="G243" s="148"/>
      <c r="H243" s="194" t="s">
        <v>1045</v>
      </c>
      <c r="I243" s="195"/>
      <c r="J243" s="191"/>
    </row>
    <row r="244" spans="2:10" s="70" customFormat="1" ht="31.5" x14ac:dyDescent="0.25">
      <c r="B244" s="16" t="s">
        <v>305</v>
      </c>
      <c r="C244" s="15"/>
      <c r="D244" s="196" t="s">
        <v>1043</v>
      </c>
      <c r="E244" s="193" t="s">
        <v>466</v>
      </c>
      <c r="F244" s="15"/>
      <c r="G244" s="15"/>
      <c r="H244" s="15"/>
      <c r="I244" s="15"/>
      <c r="J244" s="15"/>
    </row>
    <row r="245" spans="2:10" s="70" customFormat="1" x14ac:dyDescent="0.25">
      <c r="B245" s="150" t="str">
        <f>$B$33</f>
        <v>記載がない場合は、採点対象となりませんので、ご注意ください。</v>
      </c>
      <c r="D245" s="15"/>
      <c r="E245" s="15"/>
      <c r="F245" s="15"/>
      <c r="G245" s="15"/>
      <c r="H245" s="15"/>
      <c r="I245" s="15"/>
      <c r="J245" s="15"/>
    </row>
    <row r="246" spans="2:10" s="70" customFormat="1" ht="15.75" customHeight="1" x14ac:dyDescent="0.25">
      <c r="B246" s="315" t="s">
        <v>1038</v>
      </c>
      <c r="C246" s="316"/>
      <c r="D246" s="156" t="s">
        <v>279</v>
      </c>
      <c r="E246" s="154"/>
      <c r="F246" s="157" t="s">
        <v>278</v>
      </c>
      <c r="G246" s="152"/>
      <c r="H246" s="152"/>
      <c r="I246" s="152"/>
      <c r="J246" s="153"/>
    </row>
    <row r="247" spans="2:10" s="70" customFormat="1" ht="98.25" customHeight="1" x14ac:dyDescent="0.25">
      <c r="B247" s="317"/>
      <c r="C247" s="318"/>
      <c r="D247" s="169" t="s">
        <v>1046</v>
      </c>
      <c r="E247" s="170" t="s">
        <v>1047</v>
      </c>
      <c r="F247" s="151" t="s">
        <v>1039</v>
      </c>
      <c r="G247" s="155"/>
      <c r="H247" s="172" t="s">
        <v>1040</v>
      </c>
      <c r="I247" s="171" t="s">
        <v>1042</v>
      </c>
      <c r="J247" s="171" t="s">
        <v>1041</v>
      </c>
    </row>
    <row r="248" spans="2:10" s="25" customFormat="1" ht="142.5" x14ac:dyDescent="0.25">
      <c r="B248" s="159" t="s">
        <v>331</v>
      </c>
      <c r="C248" s="312" t="s">
        <v>419</v>
      </c>
      <c r="D248" s="303" t="s">
        <v>122</v>
      </c>
      <c r="E248" s="306"/>
      <c r="F248" s="309" t="s">
        <v>122</v>
      </c>
      <c r="G248" s="149"/>
      <c r="H248" s="158" t="s">
        <v>576</v>
      </c>
      <c r="I248" s="192" t="s">
        <v>1035</v>
      </c>
      <c r="J248" s="191"/>
    </row>
    <row r="249" spans="2:10" s="25" customFormat="1" ht="85.5" x14ac:dyDescent="0.25">
      <c r="B249" s="162"/>
      <c r="C249" s="313"/>
      <c r="D249" s="304"/>
      <c r="E249" s="307"/>
      <c r="F249" s="310"/>
      <c r="G249" s="149"/>
      <c r="H249" s="158" t="s">
        <v>394</v>
      </c>
      <c r="I249" s="192" t="s">
        <v>1035</v>
      </c>
      <c r="J249" s="191"/>
    </row>
    <row r="250" spans="2:10" s="25" customFormat="1" ht="85.5" x14ac:dyDescent="0.25">
      <c r="B250" s="162"/>
      <c r="C250" s="313"/>
      <c r="D250" s="304"/>
      <c r="E250" s="307"/>
      <c r="F250" s="310"/>
      <c r="G250" s="149"/>
      <c r="H250" s="158" t="s">
        <v>420</v>
      </c>
      <c r="I250" s="192" t="s">
        <v>1035</v>
      </c>
      <c r="J250" s="191"/>
    </row>
    <row r="251" spans="2:10" s="25" customFormat="1" ht="28.5" x14ac:dyDescent="0.25">
      <c r="B251" s="160"/>
      <c r="C251" s="313"/>
      <c r="D251" s="304"/>
      <c r="E251" s="307"/>
      <c r="F251" s="310"/>
      <c r="G251" s="149"/>
      <c r="H251" s="158" t="s">
        <v>1044</v>
      </c>
      <c r="I251" s="192" t="s">
        <v>1035</v>
      </c>
      <c r="J251" s="191"/>
    </row>
    <row r="252" spans="2:10" s="25" customFormat="1" ht="28.5" x14ac:dyDescent="0.25">
      <c r="B252" s="161"/>
      <c r="C252" s="314"/>
      <c r="D252" s="305"/>
      <c r="E252" s="308"/>
      <c r="F252" s="311"/>
      <c r="G252" s="148"/>
      <c r="H252" s="194" t="s">
        <v>1045</v>
      </c>
      <c r="I252" s="195"/>
      <c r="J252" s="191"/>
    </row>
    <row r="253" spans="2:10" s="25" customFormat="1" ht="114" x14ac:dyDescent="0.25">
      <c r="B253" s="159" t="s">
        <v>332</v>
      </c>
      <c r="C253" s="312" t="s">
        <v>284</v>
      </c>
      <c r="D253" s="303" t="s">
        <v>122</v>
      </c>
      <c r="E253" s="306"/>
      <c r="F253" s="309" t="s">
        <v>122</v>
      </c>
      <c r="G253" s="149"/>
      <c r="H253" s="158" t="s">
        <v>300</v>
      </c>
      <c r="I253" s="192" t="s">
        <v>1035</v>
      </c>
      <c r="J253" s="191"/>
    </row>
    <row r="254" spans="2:10" s="25" customFormat="1" ht="28.5" x14ac:dyDescent="0.25">
      <c r="B254" s="160"/>
      <c r="C254" s="313"/>
      <c r="D254" s="304"/>
      <c r="E254" s="307"/>
      <c r="F254" s="310"/>
      <c r="G254" s="149"/>
      <c r="H254" s="158" t="s">
        <v>1044</v>
      </c>
      <c r="I254" s="192" t="s">
        <v>1035</v>
      </c>
      <c r="J254" s="191"/>
    </row>
    <row r="255" spans="2:10" s="25" customFormat="1" ht="28.5" x14ac:dyDescent="0.25">
      <c r="B255" s="161"/>
      <c r="C255" s="314"/>
      <c r="D255" s="305"/>
      <c r="E255" s="308"/>
      <c r="F255" s="311"/>
      <c r="G255" s="148"/>
      <c r="H255" s="194" t="s">
        <v>1045</v>
      </c>
      <c r="I255" s="195"/>
      <c r="J255" s="191"/>
    </row>
    <row r="256" spans="2:10" s="25" customFormat="1" ht="327.75" x14ac:dyDescent="0.25">
      <c r="B256" s="159" t="s">
        <v>335</v>
      </c>
      <c r="C256" s="312" t="s">
        <v>1508</v>
      </c>
      <c r="D256" s="303" t="s">
        <v>122</v>
      </c>
      <c r="E256" s="306"/>
      <c r="F256" s="309" t="s">
        <v>122</v>
      </c>
      <c r="G256" s="149"/>
      <c r="H256" s="158" t="s">
        <v>1499</v>
      </c>
      <c r="I256" s="192" t="s">
        <v>1035</v>
      </c>
      <c r="J256" s="191"/>
    </row>
    <row r="257" spans="2:10" s="25" customFormat="1" ht="28.5" x14ac:dyDescent="0.25">
      <c r="B257" s="160"/>
      <c r="C257" s="313"/>
      <c r="D257" s="304"/>
      <c r="E257" s="307"/>
      <c r="F257" s="310"/>
      <c r="G257" s="149"/>
      <c r="H257" s="158" t="s">
        <v>1044</v>
      </c>
      <c r="I257" s="192" t="s">
        <v>1035</v>
      </c>
      <c r="J257" s="191"/>
    </row>
    <row r="258" spans="2:10" s="25" customFormat="1" ht="28.5" x14ac:dyDescent="0.25">
      <c r="B258" s="161"/>
      <c r="C258" s="314"/>
      <c r="D258" s="305"/>
      <c r="E258" s="308"/>
      <c r="F258" s="311"/>
      <c r="G258" s="148"/>
      <c r="H258" s="194" t="s">
        <v>1045</v>
      </c>
      <c r="I258" s="195"/>
      <c r="J258" s="191"/>
    </row>
    <row r="259" spans="2:10" s="25" customFormat="1" ht="85.5" x14ac:dyDescent="0.25">
      <c r="B259" s="159" t="s">
        <v>333</v>
      </c>
      <c r="C259" s="312" t="s">
        <v>397</v>
      </c>
      <c r="D259" s="303" t="s">
        <v>122</v>
      </c>
      <c r="E259" s="306"/>
      <c r="F259" s="309" t="s">
        <v>122</v>
      </c>
      <c r="G259" s="149"/>
      <c r="H259" s="158" t="s">
        <v>575</v>
      </c>
      <c r="I259" s="192" t="s">
        <v>1035</v>
      </c>
      <c r="J259" s="191"/>
    </row>
    <row r="260" spans="2:10" s="25" customFormat="1" ht="71.25" x14ac:dyDescent="0.25">
      <c r="B260" s="162"/>
      <c r="C260" s="313"/>
      <c r="D260" s="304"/>
      <c r="E260" s="307"/>
      <c r="F260" s="310"/>
      <c r="G260" s="149"/>
      <c r="H260" s="158" t="s">
        <v>440</v>
      </c>
      <c r="I260" s="192" t="s">
        <v>1035</v>
      </c>
      <c r="J260" s="191"/>
    </row>
    <row r="261" spans="2:10" s="25" customFormat="1" ht="42.75" x14ac:dyDescent="0.25">
      <c r="B261" s="162"/>
      <c r="C261" s="313"/>
      <c r="D261" s="304"/>
      <c r="E261" s="307"/>
      <c r="F261" s="310"/>
      <c r="G261" s="149"/>
      <c r="H261" s="158" t="s">
        <v>449</v>
      </c>
      <c r="I261" s="192" t="s">
        <v>1035</v>
      </c>
      <c r="J261" s="191"/>
    </row>
    <row r="262" spans="2:10" s="25" customFormat="1" ht="28.5" x14ac:dyDescent="0.25">
      <c r="B262" s="160"/>
      <c r="C262" s="313"/>
      <c r="D262" s="304"/>
      <c r="E262" s="307"/>
      <c r="F262" s="310"/>
      <c r="G262" s="149"/>
      <c r="H262" s="158" t="s">
        <v>1044</v>
      </c>
      <c r="I262" s="192" t="s">
        <v>1035</v>
      </c>
      <c r="J262" s="191"/>
    </row>
    <row r="263" spans="2:10" s="25" customFormat="1" ht="28.5" x14ac:dyDescent="0.25">
      <c r="B263" s="161"/>
      <c r="C263" s="314"/>
      <c r="D263" s="305"/>
      <c r="E263" s="308"/>
      <c r="F263" s="311"/>
      <c r="G263" s="148"/>
      <c r="H263" s="194" t="s">
        <v>1045</v>
      </c>
      <c r="I263" s="195"/>
      <c r="J263" s="191"/>
    </row>
    <row r="264" spans="2:10" s="25" customFormat="1" ht="185.25" x14ac:dyDescent="0.25">
      <c r="B264" s="159" t="s">
        <v>334</v>
      </c>
      <c r="C264" s="312" t="s">
        <v>406</v>
      </c>
      <c r="D264" s="303" t="s">
        <v>122</v>
      </c>
      <c r="E264" s="306"/>
      <c r="F264" s="309" t="s">
        <v>122</v>
      </c>
      <c r="G264" s="149"/>
      <c r="H264" s="158" t="s">
        <v>448</v>
      </c>
      <c r="I264" s="192" t="s">
        <v>1035</v>
      </c>
      <c r="J264" s="191"/>
    </row>
    <row r="265" spans="2:10" s="25" customFormat="1" ht="28.5" x14ac:dyDescent="0.25">
      <c r="B265" s="160"/>
      <c r="C265" s="313"/>
      <c r="D265" s="304"/>
      <c r="E265" s="307"/>
      <c r="F265" s="310"/>
      <c r="G265" s="149"/>
      <c r="H265" s="158" t="s">
        <v>1044</v>
      </c>
      <c r="I265" s="192" t="s">
        <v>1035</v>
      </c>
      <c r="J265" s="191"/>
    </row>
    <row r="266" spans="2:10" s="25" customFormat="1" ht="28.5" x14ac:dyDescent="0.25">
      <c r="B266" s="161"/>
      <c r="C266" s="314"/>
      <c r="D266" s="305"/>
      <c r="E266" s="308"/>
      <c r="F266" s="311"/>
      <c r="G266" s="148"/>
      <c r="H266" s="194" t="s">
        <v>1045</v>
      </c>
      <c r="I266" s="195"/>
      <c r="J266" s="191"/>
    </row>
    <row r="267" spans="2:10" s="25" customFormat="1" ht="99.75" x14ac:dyDescent="0.25">
      <c r="B267" s="159" t="s">
        <v>336</v>
      </c>
      <c r="C267" s="312" t="s">
        <v>412</v>
      </c>
      <c r="D267" s="303" t="s">
        <v>122</v>
      </c>
      <c r="E267" s="306"/>
      <c r="F267" s="309" t="s">
        <v>122</v>
      </c>
      <c r="G267" s="149"/>
      <c r="H267" s="158" t="s">
        <v>573</v>
      </c>
      <c r="I267" s="192" t="s">
        <v>1035</v>
      </c>
      <c r="J267" s="191"/>
    </row>
    <row r="268" spans="2:10" s="25" customFormat="1" ht="28.5" x14ac:dyDescent="0.25">
      <c r="B268" s="160"/>
      <c r="C268" s="313"/>
      <c r="D268" s="304"/>
      <c r="E268" s="307"/>
      <c r="F268" s="310"/>
      <c r="G268" s="149"/>
      <c r="H268" s="158" t="s">
        <v>1044</v>
      </c>
      <c r="I268" s="192" t="s">
        <v>1035</v>
      </c>
      <c r="J268" s="191"/>
    </row>
    <row r="269" spans="2:10" s="25" customFormat="1" ht="28.5" x14ac:dyDescent="0.25">
      <c r="B269" s="161"/>
      <c r="C269" s="314"/>
      <c r="D269" s="305"/>
      <c r="E269" s="308"/>
      <c r="F269" s="311"/>
      <c r="G269" s="148"/>
      <c r="H269" s="194" t="s">
        <v>1045</v>
      </c>
      <c r="I269" s="195"/>
      <c r="J269" s="191"/>
    </row>
    <row r="270" spans="2:10" ht="31.5" x14ac:dyDescent="0.25">
      <c r="B270" s="16" t="s">
        <v>306</v>
      </c>
      <c r="D270" s="196" t="s">
        <v>1043</v>
      </c>
      <c r="E270" s="193" t="s">
        <v>466</v>
      </c>
    </row>
    <row r="271" spans="2:10" s="70" customFormat="1" x14ac:dyDescent="0.25">
      <c r="B271" s="150" t="str">
        <f>$B$33</f>
        <v>記載がない場合は、採点対象となりませんので、ご注意ください。</v>
      </c>
      <c r="D271" s="15"/>
      <c r="E271" s="15"/>
      <c r="F271" s="15"/>
      <c r="G271" s="15"/>
      <c r="H271" s="15"/>
      <c r="I271" s="15"/>
      <c r="J271" s="15"/>
    </row>
    <row r="272" spans="2:10" s="70" customFormat="1" ht="15.75" customHeight="1" x14ac:dyDescent="0.25">
      <c r="B272" s="315" t="s">
        <v>1038</v>
      </c>
      <c r="C272" s="316"/>
      <c r="D272" s="156" t="s">
        <v>279</v>
      </c>
      <c r="E272" s="154"/>
      <c r="F272" s="157" t="s">
        <v>278</v>
      </c>
      <c r="G272" s="152"/>
      <c r="H272" s="152"/>
      <c r="I272" s="152"/>
      <c r="J272" s="153"/>
    </row>
    <row r="273" spans="2:10" s="70" customFormat="1" ht="98.25" customHeight="1" x14ac:dyDescent="0.25">
      <c r="B273" s="317"/>
      <c r="C273" s="318"/>
      <c r="D273" s="169" t="s">
        <v>1046</v>
      </c>
      <c r="E273" s="170" t="s">
        <v>1047</v>
      </c>
      <c r="F273" s="151" t="s">
        <v>1039</v>
      </c>
      <c r="G273" s="155"/>
      <c r="H273" s="172" t="s">
        <v>1040</v>
      </c>
      <c r="I273" s="171" t="s">
        <v>1042</v>
      </c>
      <c r="J273" s="171" t="s">
        <v>1041</v>
      </c>
    </row>
    <row r="274" spans="2:10" s="25" customFormat="1" ht="156.75" x14ac:dyDescent="0.25">
      <c r="B274" s="159" t="s">
        <v>337</v>
      </c>
      <c r="C274" s="312" t="s">
        <v>284</v>
      </c>
      <c r="D274" s="303" t="s">
        <v>122</v>
      </c>
      <c r="E274" s="306"/>
      <c r="F274" s="309" t="s">
        <v>122</v>
      </c>
      <c r="G274" s="149"/>
      <c r="H274" s="158" t="s">
        <v>285</v>
      </c>
      <c r="I274" s="192" t="s">
        <v>1035</v>
      </c>
      <c r="J274" s="191"/>
    </row>
    <row r="275" spans="2:10" s="25" customFormat="1" ht="28.5" x14ac:dyDescent="0.25">
      <c r="B275" s="160"/>
      <c r="C275" s="313"/>
      <c r="D275" s="304"/>
      <c r="E275" s="307"/>
      <c r="F275" s="310"/>
      <c r="G275" s="149"/>
      <c r="H275" s="158" t="s">
        <v>1044</v>
      </c>
      <c r="I275" s="192" t="s">
        <v>1035</v>
      </c>
      <c r="J275" s="191"/>
    </row>
    <row r="276" spans="2:10" s="25" customFormat="1" ht="28.5" x14ac:dyDescent="0.25">
      <c r="B276" s="161"/>
      <c r="C276" s="314"/>
      <c r="D276" s="305"/>
      <c r="E276" s="308"/>
      <c r="F276" s="311"/>
      <c r="G276" s="148"/>
      <c r="H276" s="194" t="s">
        <v>1045</v>
      </c>
      <c r="I276" s="195"/>
      <c r="J276" s="191"/>
    </row>
    <row r="277" spans="2:10" s="25" customFormat="1" ht="156.75" x14ac:dyDescent="0.25">
      <c r="B277" s="159" t="s">
        <v>338</v>
      </c>
      <c r="C277" s="312" t="s">
        <v>401</v>
      </c>
      <c r="D277" s="303" t="s">
        <v>122</v>
      </c>
      <c r="E277" s="306"/>
      <c r="F277" s="309" t="s">
        <v>122</v>
      </c>
      <c r="G277" s="149"/>
      <c r="H277" s="158" t="s">
        <v>441</v>
      </c>
      <c r="I277" s="192" t="s">
        <v>1035</v>
      </c>
      <c r="J277" s="191"/>
    </row>
    <row r="278" spans="2:10" s="25" customFormat="1" ht="28.5" x14ac:dyDescent="0.25">
      <c r="B278" s="160"/>
      <c r="C278" s="313"/>
      <c r="D278" s="304"/>
      <c r="E278" s="307"/>
      <c r="F278" s="310"/>
      <c r="G278" s="149"/>
      <c r="H278" s="158" t="s">
        <v>1044</v>
      </c>
      <c r="I278" s="192" t="s">
        <v>1035</v>
      </c>
      <c r="J278" s="191"/>
    </row>
    <row r="279" spans="2:10" s="25" customFormat="1" ht="28.5" x14ac:dyDescent="0.25">
      <c r="B279" s="161"/>
      <c r="C279" s="314"/>
      <c r="D279" s="305"/>
      <c r="E279" s="308"/>
      <c r="F279" s="311"/>
      <c r="G279" s="148"/>
      <c r="H279" s="194" t="s">
        <v>1045</v>
      </c>
      <c r="I279" s="195"/>
      <c r="J279" s="191"/>
    </row>
    <row r="280" spans="2:10" s="25" customFormat="1" ht="85.5" x14ac:dyDescent="0.25">
      <c r="B280" s="159" t="s">
        <v>339</v>
      </c>
      <c r="C280" s="312" t="s">
        <v>1510</v>
      </c>
      <c r="D280" s="303" t="s">
        <v>122</v>
      </c>
      <c r="E280" s="306"/>
      <c r="F280" s="309" t="s">
        <v>122</v>
      </c>
      <c r="G280" s="149"/>
      <c r="H280" s="158" t="s">
        <v>450</v>
      </c>
      <c r="I280" s="192" t="s">
        <v>1035</v>
      </c>
      <c r="J280" s="191"/>
    </row>
    <row r="281" spans="2:10" s="25" customFormat="1" ht="28.5" x14ac:dyDescent="0.25">
      <c r="B281" s="160"/>
      <c r="C281" s="313"/>
      <c r="D281" s="304"/>
      <c r="E281" s="307"/>
      <c r="F281" s="310"/>
      <c r="G281" s="149"/>
      <c r="H281" s="158" t="s">
        <v>1044</v>
      </c>
      <c r="I281" s="192" t="s">
        <v>1035</v>
      </c>
      <c r="J281" s="191"/>
    </row>
    <row r="282" spans="2:10" s="25" customFormat="1" ht="28.5" x14ac:dyDescent="0.25">
      <c r="B282" s="161"/>
      <c r="C282" s="314"/>
      <c r="D282" s="305"/>
      <c r="E282" s="308"/>
      <c r="F282" s="311"/>
      <c r="G282" s="148"/>
      <c r="H282" s="194" t="s">
        <v>1045</v>
      </c>
      <c r="I282" s="195"/>
      <c r="J282" s="191"/>
    </row>
    <row r="283" spans="2:10" s="25" customFormat="1" ht="71.25" x14ac:dyDescent="0.25">
      <c r="B283" s="159" t="s">
        <v>340</v>
      </c>
      <c r="C283" s="312" t="s">
        <v>402</v>
      </c>
      <c r="D283" s="303" t="s">
        <v>122</v>
      </c>
      <c r="E283" s="306"/>
      <c r="F283" s="309" t="s">
        <v>122</v>
      </c>
      <c r="G283" s="149"/>
      <c r="H283" s="158" t="s">
        <v>233</v>
      </c>
      <c r="I283" s="192" t="s">
        <v>1035</v>
      </c>
      <c r="J283" s="191"/>
    </row>
    <row r="284" spans="2:10" s="25" customFormat="1" ht="85.5" x14ac:dyDescent="0.25">
      <c r="B284" s="162"/>
      <c r="C284" s="313"/>
      <c r="D284" s="304"/>
      <c r="E284" s="307"/>
      <c r="F284" s="310"/>
      <c r="G284" s="149"/>
      <c r="H284" s="158" t="s">
        <v>403</v>
      </c>
      <c r="I284" s="192" t="s">
        <v>1035</v>
      </c>
      <c r="J284" s="191"/>
    </row>
    <row r="285" spans="2:10" s="25" customFormat="1" ht="28.5" x14ac:dyDescent="0.25">
      <c r="B285" s="160"/>
      <c r="C285" s="313"/>
      <c r="D285" s="304"/>
      <c r="E285" s="307"/>
      <c r="F285" s="310"/>
      <c r="G285" s="149"/>
      <c r="H285" s="158" t="s">
        <v>1044</v>
      </c>
      <c r="I285" s="192" t="s">
        <v>1035</v>
      </c>
      <c r="J285" s="191"/>
    </row>
    <row r="286" spans="2:10" s="25" customFormat="1" ht="28.5" x14ac:dyDescent="0.25">
      <c r="B286" s="161"/>
      <c r="C286" s="314"/>
      <c r="D286" s="305"/>
      <c r="E286" s="308"/>
      <c r="F286" s="311"/>
      <c r="G286" s="148"/>
      <c r="H286" s="194" t="s">
        <v>1045</v>
      </c>
      <c r="I286" s="195"/>
      <c r="J286" s="191"/>
    </row>
    <row r="287" spans="2:10" s="25" customFormat="1" ht="71.25" x14ac:dyDescent="0.25">
      <c r="B287" s="159" t="s">
        <v>421</v>
      </c>
      <c r="C287" s="312" t="s">
        <v>405</v>
      </c>
      <c r="D287" s="303" t="s">
        <v>122</v>
      </c>
      <c r="E287" s="306"/>
      <c r="F287" s="309" t="s">
        <v>122</v>
      </c>
      <c r="G287" s="149"/>
      <c r="H287" s="158" t="s">
        <v>443</v>
      </c>
      <c r="I287" s="192" t="s">
        <v>1035</v>
      </c>
      <c r="J287" s="191"/>
    </row>
    <row r="288" spans="2:10" s="25" customFormat="1" ht="28.5" x14ac:dyDescent="0.25">
      <c r="B288" s="160"/>
      <c r="C288" s="313"/>
      <c r="D288" s="304"/>
      <c r="E288" s="307"/>
      <c r="F288" s="310"/>
      <c r="G288" s="149"/>
      <c r="H288" s="158" t="s">
        <v>1044</v>
      </c>
      <c r="I288" s="192" t="s">
        <v>1035</v>
      </c>
      <c r="J288" s="191"/>
    </row>
    <row r="289" spans="2:10" s="25" customFormat="1" ht="28.5" x14ac:dyDescent="0.25">
      <c r="B289" s="161"/>
      <c r="C289" s="314"/>
      <c r="D289" s="305"/>
      <c r="E289" s="308"/>
      <c r="F289" s="311"/>
      <c r="G289" s="148"/>
      <c r="H289" s="194" t="s">
        <v>1045</v>
      </c>
      <c r="I289" s="195"/>
      <c r="J289" s="191"/>
    </row>
    <row r="290" spans="2:10" s="25" customFormat="1" ht="171" x14ac:dyDescent="0.25">
      <c r="B290" s="159" t="s">
        <v>422</v>
      </c>
      <c r="C290" s="312" t="s">
        <v>406</v>
      </c>
      <c r="D290" s="303" t="s">
        <v>122</v>
      </c>
      <c r="E290" s="306"/>
      <c r="F290" s="309" t="s">
        <v>122</v>
      </c>
      <c r="G290" s="149"/>
      <c r="H290" s="158" t="s">
        <v>357</v>
      </c>
      <c r="I290" s="192" t="s">
        <v>1035</v>
      </c>
      <c r="J290" s="191"/>
    </row>
    <row r="291" spans="2:10" s="25" customFormat="1" ht="28.5" x14ac:dyDescent="0.25">
      <c r="B291" s="160"/>
      <c r="C291" s="313"/>
      <c r="D291" s="304"/>
      <c r="E291" s="307"/>
      <c r="F291" s="310"/>
      <c r="G291" s="149"/>
      <c r="H291" s="158" t="s">
        <v>1044</v>
      </c>
      <c r="I291" s="192" t="s">
        <v>1035</v>
      </c>
      <c r="J291" s="191"/>
    </row>
    <row r="292" spans="2:10" s="25" customFormat="1" ht="28.5" x14ac:dyDescent="0.25">
      <c r="B292" s="161"/>
      <c r="C292" s="314"/>
      <c r="D292" s="305"/>
      <c r="E292" s="308"/>
      <c r="F292" s="311"/>
      <c r="G292" s="148"/>
      <c r="H292" s="194" t="s">
        <v>1045</v>
      </c>
      <c r="I292" s="195"/>
      <c r="J292" s="191"/>
    </row>
    <row r="293" spans="2:10" s="25" customFormat="1" ht="99.75" x14ac:dyDescent="0.25">
      <c r="B293" s="159" t="s">
        <v>423</v>
      </c>
      <c r="C293" s="312" t="s">
        <v>410</v>
      </c>
      <c r="D293" s="303" t="s">
        <v>122</v>
      </c>
      <c r="E293" s="306"/>
      <c r="F293" s="309" t="s">
        <v>122</v>
      </c>
      <c r="G293" s="149"/>
      <c r="H293" s="158" t="s">
        <v>1500</v>
      </c>
      <c r="I293" s="192" t="s">
        <v>1035</v>
      </c>
      <c r="J293" s="191"/>
    </row>
    <row r="294" spans="2:10" s="25" customFormat="1" ht="71.25" x14ac:dyDescent="0.25">
      <c r="B294" s="162"/>
      <c r="C294" s="313"/>
      <c r="D294" s="304"/>
      <c r="E294" s="307"/>
      <c r="F294" s="310"/>
      <c r="G294" s="149"/>
      <c r="H294" s="158" t="s">
        <v>451</v>
      </c>
      <c r="I294" s="192" t="s">
        <v>1035</v>
      </c>
      <c r="J294" s="191"/>
    </row>
    <row r="295" spans="2:10" s="25" customFormat="1" ht="57" x14ac:dyDescent="0.25">
      <c r="B295" s="162"/>
      <c r="C295" s="313"/>
      <c r="D295" s="304"/>
      <c r="E295" s="307"/>
      <c r="F295" s="310"/>
      <c r="G295" s="149"/>
      <c r="H295" s="158" t="s">
        <v>452</v>
      </c>
      <c r="I295" s="192" t="s">
        <v>1035</v>
      </c>
      <c r="J295" s="191"/>
    </row>
    <row r="296" spans="2:10" s="25" customFormat="1" ht="28.5" x14ac:dyDescent="0.25">
      <c r="B296" s="160"/>
      <c r="C296" s="313"/>
      <c r="D296" s="304"/>
      <c r="E296" s="307"/>
      <c r="F296" s="310"/>
      <c r="G296" s="149"/>
      <c r="H296" s="158" t="s">
        <v>1044</v>
      </c>
      <c r="I296" s="192" t="s">
        <v>1035</v>
      </c>
      <c r="J296" s="191"/>
    </row>
    <row r="297" spans="2:10" s="25" customFormat="1" ht="28.5" x14ac:dyDescent="0.25">
      <c r="B297" s="161"/>
      <c r="C297" s="314"/>
      <c r="D297" s="305"/>
      <c r="E297" s="308"/>
      <c r="F297" s="311"/>
      <c r="G297" s="148"/>
      <c r="H297" s="194" t="s">
        <v>1045</v>
      </c>
      <c r="I297" s="195"/>
      <c r="J297" s="191"/>
    </row>
    <row r="298" spans="2:10" s="25" customFormat="1" ht="57" x14ac:dyDescent="0.25">
      <c r="B298" s="159" t="s">
        <v>424</v>
      </c>
      <c r="C298" s="312" t="s">
        <v>411</v>
      </c>
      <c r="D298" s="303" t="s">
        <v>122</v>
      </c>
      <c r="E298" s="306"/>
      <c r="F298" s="309" t="s">
        <v>122</v>
      </c>
      <c r="G298" s="149"/>
      <c r="H298" s="158" t="s">
        <v>445</v>
      </c>
      <c r="I298" s="192" t="s">
        <v>1035</v>
      </c>
      <c r="J298" s="191"/>
    </row>
    <row r="299" spans="2:10" s="25" customFormat="1" ht="28.5" x14ac:dyDescent="0.25">
      <c r="B299" s="160"/>
      <c r="C299" s="313"/>
      <c r="D299" s="304"/>
      <c r="E299" s="307"/>
      <c r="F299" s="310"/>
      <c r="G299" s="149"/>
      <c r="H299" s="158" t="s">
        <v>1044</v>
      </c>
      <c r="I299" s="192" t="s">
        <v>1035</v>
      </c>
      <c r="J299" s="191"/>
    </row>
    <row r="300" spans="2:10" s="25" customFormat="1" ht="28.5" x14ac:dyDescent="0.25">
      <c r="B300" s="161"/>
      <c r="C300" s="314"/>
      <c r="D300" s="305"/>
      <c r="E300" s="308"/>
      <c r="F300" s="311"/>
      <c r="G300" s="148"/>
      <c r="H300" s="194" t="s">
        <v>1045</v>
      </c>
      <c r="I300" s="195"/>
      <c r="J300" s="191"/>
    </row>
    <row r="301" spans="2:10" s="25" customFormat="1" ht="71.25" x14ac:dyDescent="0.25">
      <c r="B301" s="159" t="s">
        <v>426</v>
      </c>
      <c r="C301" s="312" t="s">
        <v>413</v>
      </c>
      <c r="D301" s="303" t="s">
        <v>122</v>
      </c>
      <c r="E301" s="306"/>
      <c r="F301" s="309" t="s">
        <v>122</v>
      </c>
      <c r="G301" s="149"/>
      <c r="H301" s="158" t="s">
        <v>231</v>
      </c>
      <c r="I301" s="192" t="s">
        <v>1035</v>
      </c>
      <c r="J301" s="191"/>
    </row>
    <row r="302" spans="2:10" s="25" customFormat="1" ht="99.75" x14ac:dyDescent="0.25">
      <c r="B302" s="162"/>
      <c r="C302" s="313"/>
      <c r="D302" s="304"/>
      <c r="E302" s="307"/>
      <c r="F302" s="310"/>
      <c r="G302" s="149"/>
      <c r="H302" s="158" t="s">
        <v>232</v>
      </c>
      <c r="I302" s="192" t="s">
        <v>1035</v>
      </c>
      <c r="J302" s="191"/>
    </row>
    <row r="303" spans="2:10" s="25" customFormat="1" ht="28.5" x14ac:dyDescent="0.25">
      <c r="B303" s="160"/>
      <c r="C303" s="313"/>
      <c r="D303" s="304"/>
      <c r="E303" s="307"/>
      <c r="F303" s="310"/>
      <c r="G303" s="149"/>
      <c r="H303" s="158" t="s">
        <v>1044</v>
      </c>
      <c r="I303" s="192" t="s">
        <v>1035</v>
      </c>
      <c r="J303" s="191"/>
    </row>
    <row r="304" spans="2:10" s="25" customFormat="1" ht="28.5" x14ac:dyDescent="0.25">
      <c r="B304" s="161"/>
      <c r="C304" s="314"/>
      <c r="D304" s="305"/>
      <c r="E304" s="308"/>
      <c r="F304" s="311"/>
      <c r="G304" s="148"/>
      <c r="H304" s="194" t="s">
        <v>1045</v>
      </c>
      <c r="I304" s="195"/>
      <c r="J304" s="191"/>
    </row>
    <row r="305" spans="2:10" s="25" customFormat="1" ht="99.75" x14ac:dyDescent="0.25">
      <c r="B305" s="159" t="s">
        <v>425</v>
      </c>
      <c r="C305" s="312" t="s">
        <v>568</v>
      </c>
      <c r="D305" s="303" t="s">
        <v>122</v>
      </c>
      <c r="E305" s="306"/>
      <c r="F305" s="309" t="s">
        <v>122</v>
      </c>
      <c r="G305" s="149"/>
      <c r="H305" s="158" t="s">
        <v>234</v>
      </c>
      <c r="I305" s="192" t="s">
        <v>1035</v>
      </c>
      <c r="J305" s="191"/>
    </row>
    <row r="306" spans="2:10" s="25" customFormat="1" ht="99.75" x14ac:dyDescent="0.25">
      <c r="B306" s="162"/>
      <c r="C306" s="313"/>
      <c r="D306" s="304"/>
      <c r="E306" s="307"/>
      <c r="F306" s="310"/>
      <c r="G306" s="149"/>
      <c r="H306" s="158" t="s">
        <v>1501</v>
      </c>
      <c r="I306" s="192" t="s">
        <v>1035</v>
      </c>
      <c r="J306" s="191"/>
    </row>
    <row r="307" spans="2:10" s="25" customFormat="1" ht="28.5" x14ac:dyDescent="0.25">
      <c r="B307" s="160"/>
      <c r="C307" s="313"/>
      <c r="D307" s="304"/>
      <c r="E307" s="307"/>
      <c r="F307" s="310"/>
      <c r="G307" s="149"/>
      <c r="H307" s="158" t="s">
        <v>1044</v>
      </c>
      <c r="I307" s="192" t="s">
        <v>1035</v>
      </c>
      <c r="J307" s="191"/>
    </row>
    <row r="308" spans="2:10" s="25" customFormat="1" ht="28.5" x14ac:dyDescent="0.25">
      <c r="B308" s="161"/>
      <c r="C308" s="314"/>
      <c r="D308" s="305"/>
      <c r="E308" s="308"/>
      <c r="F308" s="311"/>
      <c r="G308" s="148"/>
      <c r="H308" s="194" t="s">
        <v>1045</v>
      </c>
      <c r="I308" s="195"/>
      <c r="J308" s="191"/>
    </row>
    <row r="309" spans="2:10" s="25" customFormat="1" ht="99.75" x14ac:dyDescent="0.25">
      <c r="B309" s="159" t="s">
        <v>1515</v>
      </c>
      <c r="C309" s="312" t="s">
        <v>412</v>
      </c>
      <c r="D309" s="303" t="s">
        <v>122</v>
      </c>
      <c r="E309" s="306"/>
      <c r="F309" s="309" t="s">
        <v>122</v>
      </c>
      <c r="G309" s="149"/>
      <c r="H309" s="158" t="s">
        <v>562</v>
      </c>
      <c r="I309" s="192" t="s">
        <v>1035</v>
      </c>
      <c r="J309" s="191"/>
    </row>
    <row r="310" spans="2:10" s="25" customFormat="1" ht="28.5" x14ac:dyDescent="0.25">
      <c r="B310" s="160"/>
      <c r="C310" s="313"/>
      <c r="D310" s="304"/>
      <c r="E310" s="307"/>
      <c r="F310" s="310"/>
      <c r="G310" s="149"/>
      <c r="H310" s="158" t="s">
        <v>1044</v>
      </c>
      <c r="I310" s="192" t="s">
        <v>1035</v>
      </c>
      <c r="J310" s="191"/>
    </row>
    <row r="311" spans="2:10" s="25" customFormat="1" ht="28.5" x14ac:dyDescent="0.25">
      <c r="B311" s="161"/>
      <c r="C311" s="314"/>
      <c r="D311" s="305"/>
      <c r="E311" s="308"/>
      <c r="F311" s="311"/>
      <c r="G311" s="148"/>
      <c r="H311" s="194" t="s">
        <v>1045</v>
      </c>
      <c r="I311" s="195"/>
      <c r="J311" s="191"/>
    </row>
    <row r="312" spans="2:10" ht="31.5" x14ac:dyDescent="0.25">
      <c r="B312" s="16" t="s">
        <v>309</v>
      </c>
      <c r="D312" s="196"/>
      <c r="E312" s="193" t="s">
        <v>466</v>
      </c>
      <c r="F312" s="196" t="s">
        <v>1503</v>
      </c>
    </row>
    <row r="313" spans="2:10" s="70" customFormat="1" x14ac:dyDescent="0.25">
      <c r="B313" s="150" t="str">
        <f>$B$33</f>
        <v>記載がない場合は、採点対象となりませんので、ご注意ください。</v>
      </c>
      <c r="D313" s="15"/>
      <c r="E313" s="15"/>
      <c r="F313" s="15"/>
      <c r="G313" s="15"/>
      <c r="H313" s="15"/>
      <c r="I313" s="15"/>
      <c r="J313" s="15"/>
    </row>
    <row r="314" spans="2:10" s="70" customFormat="1" ht="15.75" customHeight="1" x14ac:dyDescent="0.25">
      <c r="B314" s="315" t="s">
        <v>1038</v>
      </c>
      <c r="C314" s="316"/>
      <c r="D314" s="156" t="s">
        <v>279</v>
      </c>
      <c r="E314" s="154"/>
      <c r="F314" s="157" t="s">
        <v>278</v>
      </c>
      <c r="G314" s="152"/>
      <c r="H314" s="152"/>
      <c r="I314" s="152"/>
      <c r="J314" s="153"/>
    </row>
    <row r="315" spans="2:10" s="70" customFormat="1" ht="98.25" customHeight="1" x14ac:dyDescent="0.25">
      <c r="B315" s="317"/>
      <c r="C315" s="318"/>
      <c r="D315" s="169" t="s">
        <v>1046</v>
      </c>
      <c r="E315" s="170" t="s">
        <v>1047</v>
      </c>
      <c r="F315" s="151" t="s">
        <v>1039</v>
      </c>
      <c r="G315" s="155"/>
      <c r="H315" s="172" t="s">
        <v>1040</v>
      </c>
      <c r="I315" s="171" t="s">
        <v>1042</v>
      </c>
      <c r="J315" s="171" t="s">
        <v>1041</v>
      </c>
    </row>
    <row r="316" spans="2:10" s="25" customFormat="1" ht="156.75" x14ac:dyDescent="0.25">
      <c r="B316" s="159" t="s">
        <v>341</v>
      </c>
      <c r="C316" s="312" t="s">
        <v>284</v>
      </c>
      <c r="D316" s="303" t="s">
        <v>122</v>
      </c>
      <c r="E316" s="306"/>
      <c r="F316" s="309" t="s">
        <v>122</v>
      </c>
      <c r="G316" s="149"/>
      <c r="H316" s="158" t="s">
        <v>285</v>
      </c>
      <c r="I316" s="192" t="s">
        <v>1035</v>
      </c>
      <c r="J316" s="191"/>
    </row>
    <row r="317" spans="2:10" s="25" customFormat="1" ht="28.5" x14ac:dyDescent="0.25">
      <c r="B317" s="160"/>
      <c r="C317" s="313"/>
      <c r="D317" s="304"/>
      <c r="E317" s="307"/>
      <c r="F317" s="310"/>
      <c r="G317" s="149"/>
      <c r="H317" s="158" t="s">
        <v>1044</v>
      </c>
      <c r="I317" s="192" t="s">
        <v>1035</v>
      </c>
      <c r="J317" s="191"/>
    </row>
    <row r="318" spans="2:10" s="25" customFormat="1" ht="28.5" x14ac:dyDescent="0.25">
      <c r="B318" s="161"/>
      <c r="C318" s="314"/>
      <c r="D318" s="305"/>
      <c r="E318" s="308"/>
      <c r="F318" s="311"/>
      <c r="G318" s="148"/>
      <c r="H318" s="194" t="s">
        <v>1045</v>
      </c>
      <c r="I318" s="195"/>
      <c r="J318" s="191"/>
    </row>
    <row r="319" spans="2:10" s="25" customFormat="1" ht="85.5" x14ac:dyDescent="0.25">
      <c r="B319" s="159" t="s">
        <v>342</v>
      </c>
      <c r="C319" s="312" t="s">
        <v>578</v>
      </c>
      <c r="D319" s="303" t="s">
        <v>122</v>
      </c>
      <c r="E319" s="306"/>
      <c r="F319" s="309" t="s">
        <v>122</v>
      </c>
      <c r="G319" s="149"/>
      <c r="H319" s="158" t="s">
        <v>453</v>
      </c>
      <c r="I319" s="192" t="s">
        <v>1035</v>
      </c>
      <c r="J319" s="191"/>
    </row>
    <row r="320" spans="2:10" s="25" customFormat="1" ht="28.5" x14ac:dyDescent="0.25">
      <c r="B320" s="160"/>
      <c r="C320" s="313"/>
      <c r="D320" s="304"/>
      <c r="E320" s="307"/>
      <c r="F320" s="310"/>
      <c r="G320" s="149"/>
      <c r="H320" s="158" t="s">
        <v>1044</v>
      </c>
      <c r="I320" s="192" t="s">
        <v>1035</v>
      </c>
      <c r="J320" s="191"/>
    </row>
    <row r="321" spans="2:10" s="25" customFormat="1" ht="28.5" x14ac:dyDescent="0.25">
      <c r="B321" s="161"/>
      <c r="C321" s="314"/>
      <c r="D321" s="305"/>
      <c r="E321" s="308"/>
      <c r="F321" s="311"/>
      <c r="G321" s="148"/>
      <c r="H321" s="194" t="s">
        <v>1045</v>
      </c>
      <c r="I321" s="195"/>
      <c r="J321" s="191"/>
    </row>
    <row r="322" spans="2:10" s="25" customFormat="1" ht="171" x14ac:dyDescent="0.25">
      <c r="B322" s="159" t="s">
        <v>432</v>
      </c>
      <c r="C322" s="312" t="s">
        <v>406</v>
      </c>
      <c r="D322" s="303" t="s">
        <v>122</v>
      </c>
      <c r="E322" s="306"/>
      <c r="F322" s="309" t="s">
        <v>122</v>
      </c>
      <c r="G322" s="149"/>
      <c r="H322" s="158" t="s">
        <v>357</v>
      </c>
      <c r="I322" s="192" t="s">
        <v>1035</v>
      </c>
      <c r="J322" s="191"/>
    </row>
    <row r="323" spans="2:10" s="25" customFormat="1" ht="28.5" x14ac:dyDescent="0.25">
      <c r="B323" s="160"/>
      <c r="C323" s="313"/>
      <c r="D323" s="304"/>
      <c r="E323" s="307"/>
      <c r="F323" s="310"/>
      <c r="G323" s="149"/>
      <c r="H323" s="158" t="s">
        <v>1044</v>
      </c>
      <c r="I323" s="192" t="s">
        <v>1035</v>
      </c>
      <c r="J323" s="191"/>
    </row>
    <row r="324" spans="2:10" s="25" customFormat="1" ht="28.5" x14ac:dyDescent="0.25">
      <c r="B324" s="161"/>
      <c r="C324" s="314"/>
      <c r="D324" s="305"/>
      <c r="E324" s="308"/>
      <c r="F324" s="311"/>
      <c r="G324" s="148"/>
      <c r="H324" s="194" t="s">
        <v>1045</v>
      </c>
      <c r="I324" s="195"/>
      <c r="J324" s="191"/>
    </row>
    <row r="325" spans="2:10" s="25" customFormat="1" ht="99.75" x14ac:dyDescent="0.25">
      <c r="B325" s="159" t="s">
        <v>433</v>
      </c>
      <c r="C325" s="312" t="s">
        <v>412</v>
      </c>
      <c r="D325" s="303" t="s">
        <v>122</v>
      </c>
      <c r="E325" s="306"/>
      <c r="F325" s="309" t="s">
        <v>122</v>
      </c>
      <c r="G325" s="149"/>
      <c r="H325" s="158" t="s">
        <v>579</v>
      </c>
      <c r="I325" s="192" t="s">
        <v>1035</v>
      </c>
      <c r="J325" s="191"/>
    </row>
    <row r="326" spans="2:10" s="25" customFormat="1" ht="28.5" x14ac:dyDescent="0.25">
      <c r="B326" s="160"/>
      <c r="C326" s="313"/>
      <c r="D326" s="304"/>
      <c r="E326" s="307"/>
      <c r="F326" s="310"/>
      <c r="G326" s="149"/>
      <c r="H326" s="158" t="s">
        <v>1044</v>
      </c>
      <c r="I326" s="192" t="s">
        <v>1035</v>
      </c>
      <c r="J326" s="191"/>
    </row>
    <row r="327" spans="2:10" s="25" customFormat="1" ht="28.5" x14ac:dyDescent="0.25">
      <c r="B327" s="161"/>
      <c r="C327" s="314"/>
      <c r="D327" s="305"/>
      <c r="E327" s="308"/>
      <c r="F327" s="311"/>
      <c r="G327" s="148"/>
      <c r="H327" s="194" t="s">
        <v>1045</v>
      </c>
      <c r="I327" s="195"/>
      <c r="J327" s="191"/>
    </row>
    <row r="328" spans="2:10" ht="31.5" x14ac:dyDescent="0.25">
      <c r="B328" s="16" t="s">
        <v>310</v>
      </c>
      <c r="D328" s="196"/>
      <c r="E328" s="193" t="s">
        <v>466</v>
      </c>
      <c r="F328" s="196" t="s">
        <v>1503</v>
      </c>
    </row>
    <row r="329" spans="2:10" s="70" customFormat="1" x14ac:dyDescent="0.25">
      <c r="B329" s="150" t="str">
        <f>$B$33</f>
        <v>記載がない場合は、採点対象となりませんので、ご注意ください。</v>
      </c>
      <c r="D329" s="15"/>
      <c r="E329" s="15"/>
      <c r="F329" s="15"/>
      <c r="G329" s="15"/>
      <c r="H329" s="15"/>
      <c r="I329" s="15"/>
      <c r="J329" s="15"/>
    </row>
    <row r="330" spans="2:10" s="70" customFormat="1" ht="15.75" customHeight="1" x14ac:dyDescent="0.25">
      <c r="B330" s="315" t="s">
        <v>1038</v>
      </c>
      <c r="C330" s="316"/>
      <c r="D330" s="156" t="s">
        <v>279</v>
      </c>
      <c r="E330" s="154"/>
      <c r="F330" s="157" t="s">
        <v>278</v>
      </c>
      <c r="G330" s="152"/>
      <c r="H330" s="152"/>
      <c r="I330" s="152"/>
      <c r="J330" s="153"/>
    </row>
    <row r="331" spans="2:10" s="70" customFormat="1" ht="98.25" customHeight="1" x14ac:dyDescent="0.25">
      <c r="B331" s="317"/>
      <c r="C331" s="318"/>
      <c r="D331" s="169" t="s">
        <v>1046</v>
      </c>
      <c r="E331" s="170" t="s">
        <v>1047</v>
      </c>
      <c r="F331" s="151" t="s">
        <v>1039</v>
      </c>
      <c r="G331" s="155"/>
      <c r="H331" s="172" t="s">
        <v>1040</v>
      </c>
      <c r="I331" s="171" t="s">
        <v>1042</v>
      </c>
      <c r="J331" s="171" t="s">
        <v>1041</v>
      </c>
    </row>
    <row r="332" spans="2:10" s="25" customFormat="1" ht="156.75" x14ac:dyDescent="0.25">
      <c r="B332" s="159" t="s">
        <v>343</v>
      </c>
      <c r="C332" s="312" t="s">
        <v>284</v>
      </c>
      <c r="D332" s="303" t="s">
        <v>122</v>
      </c>
      <c r="E332" s="306"/>
      <c r="F332" s="309" t="s">
        <v>122</v>
      </c>
      <c r="G332" s="149"/>
      <c r="H332" s="158" t="s">
        <v>285</v>
      </c>
      <c r="I332" s="192" t="s">
        <v>1035</v>
      </c>
      <c r="J332" s="191"/>
    </row>
    <row r="333" spans="2:10" s="25" customFormat="1" ht="28.5" x14ac:dyDescent="0.25">
      <c r="B333" s="160"/>
      <c r="C333" s="313"/>
      <c r="D333" s="304"/>
      <c r="E333" s="307"/>
      <c r="F333" s="310"/>
      <c r="G333" s="149"/>
      <c r="H333" s="158" t="s">
        <v>1044</v>
      </c>
      <c r="I333" s="192" t="s">
        <v>1035</v>
      </c>
      <c r="J333" s="191"/>
    </row>
    <row r="334" spans="2:10" s="25" customFormat="1" ht="28.5" x14ac:dyDescent="0.25">
      <c r="B334" s="161"/>
      <c r="C334" s="314"/>
      <c r="D334" s="305"/>
      <c r="E334" s="308"/>
      <c r="F334" s="311"/>
      <c r="G334" s="148"/>
      <c r="H334" s="194" t="s">
        <v>1045</v>
      </c>
      <c r="I334" s="195"/>
      <c r="J334" s="191"/>
    </row>
    <row r="335" spans="2:10" s="25" customFormat="1" ht="142.5" x14ac:dyDescent="0.25">
      <c r="B335" s="159" t="s">
        <v>344</v>
      </c>
      <c r="C335" s="312" t="s">
        <v>580</v>
      </c>
      <c r="D335" s="303" t="s">
        <v>122</v>
      </c>
      <c r="E335" s="306"/>
      <c r="F335" s="309" t="s">
        <v>122</v>
      </c>
      <c r="G335" s="149"/>
      <c r="H335" s="158" t="s">
        <v>455</v>
      </c>
      <c r="I335" s="192" t="s">
        <v>1035</v>
      </c>
      <c r="J335" s="191"/>
    </row>
    <row r="336" spans="2:10" s="25" customFormat="1" ht="28.5" x14ac:dyDescent="0.25">
      <c r="B336" s="160"/>
      <c r="C336" s="313"/>
      <c r="D336" s="304"/>
      <c r="E336" s="307"/>
      <c r="F336" s="310"/>
      <c r="G336" s="149"/>
      <c r="H336" s="158" t="s">
        <v>1044</v>
      </c>
      <c r="I336" s="192" t="s">
        <v>1035</v>
      </c>
      <c r="J336" s="191"/>
    </row>
    <row r="337" spans="2:10" s="25" customFormat="1" ht="28.5" x14ac:dyDescent="0.25">
      <c r="B337" s="161"/>
      <c r="C337" s="314"/>
      <c r="D337" s="305"/>
      <c r="E337" s="308"/>
      <c r="F337" s="311"/>
      <c r="G337" s="148"/>
      <c r="H337" s="194" t="s">
        <v>1045</v>
      </c>
      <c r="I337" s="195"/>
      <c r="J337" s="191"/>
    </row>
    <row r="338" spans="2:10" s="25" customFormat="1" ht="57" x14ac:dyDescent="0.25">
      <c r="B338" s="159" t="s">
        <v>345</v>
      </c>
      <c r="C338" s="312" t="s">
        <v>1520</v>
      </c>
      <c r="D338" s="303" t="s">
        <v>122</v>
      </c>
      <c r="E338" s="306"/>
      <c r="F338" s="309" t="s">
        <v>122</v>
      </c>
      <c r="G338" s="149"/>
      <c r="H338" s="158" t="s">
        <v>454</v>
      </c>
      <c r="I338" s="192" t="s">
        <v>1035</v>
      </c>
      <c r="J338" s="191"/>
    </row>
    <row r="339" spans="2:10" s="25" customFormat="1" ht="28.5" x14ac:dyDescent="0.25">
      <c r="B339" s="160"/>
      <c r="C339" s="313"/>
      <c r="D339" s="304"/>
      <c r="E339" s="307"/>
      <c r="F339" s="310"/>
      <c r="G339" s="149"/>
      <c r="H339" s="158" t="s">
        <v>1044</v>
      </c>
      <c r="I339" s="192" t="s">
        <v>1035</v>
      </c>
      <c r="J339" s="191"/>
    </row>
    <row r="340" spans="2:10" s="25" customFormat="1" ht="28.5" x14ac:dyDescent="0.25">
      <c r="B340" s="161"/>
      <c r="C340" s="314"/>
      <c r="D340" s="305"/>
      <c r="E340" s="308"/>
      <c r="F340" s="311"/>
      <c r="G340" s="148"/>
      <c r="H340" s="194" t="s">
        <v>1045</v>
      </c>
      <c r="I340" s="195"/>
      <c r="J340" s="191"/>
    </row>
    <row r="341" spans="2:10" s="25" customFormat="1" ht="71.25" x14ac:dyDescent="0.25">
      <c r="B341" s="159" t="s">
        <v>346</v>
      </c>
      <c r="C341" s="312" t="s">
        <v>1521</v>
      </c>
      <c r="D341" s="303" t="s">
        <v>122</v>
      </c>
      <c r="E341" s="306"/>
      <c r="F341" s="309" t="s">
        <v>122</v>
      </c>
      <c r="G341" s="149"/>
      <c r="H341" s="158" t="s">
        <v>456</v>
      </c>
      <c r="I341" s="192" t="s">
        <v>1035</v>
      </c>
      <c r="J341" s="191"/>
    </row>
    <row r="342" spans="2:10" s="25" customFormat="1" ht="28.5" x14ac:dyDescent="0.25">
      <c r="B342" s="162"/>
      <c r="C342" s="313"/>
      <c r="D342" s="304"/>
      <c r="E342" s="307"/>
      <c r="F342" s="310"/>
      <c r="G342" s="149"/>
      <c r="H342" s="158" t="s">
        <v>457</v>
      </c>
      <c r="I342" s="192" t="s">
        <v>1035</v>
      </c>
      <c r="J342" s="191"/>
    </row>
    <row r="343" spans="2:10" s="25" customFormat="1" ht="28.5" x14ac:dyDescent="0.25">
      <c r="B343" s="160"/>
      <c r="C343" s="313"/>
      <c r="D343" s="304"/>
      <c r="E343" s="307"/>
      <c r="F343" s="310"/>
      <c r="G343" s="149"/>
      <c r="H343" s="158" t="s">
        <v>1044</v>
      </c>
      <c r="I343" s="192" t="s">
        <v>1035</v>
      </c>
      <c r="J343" s="191"/>
    </row>
    <row r="344" spans="2:10" s="25" customFormat="1" ht="28.5" x14ac:dyDescent="0.25">
      <c r="B344" s="161"/>
      <c r="C344" s="314"/>
      <c r="D344" s="305"/>
      <c r="E344" s="308"/>
      <c r="F344" s="311"/>
      <c r="G344" s="148"/>
      <c r="H344" s="194" t="s">
        <v>1045</v>
      </c>
      <c r="I344" s="195"/>
      <c r="J344" s="191"/>
    </row>
    <row r="345" spans="2:10" s="25" customFormat="1" ht="171" x14ac:dyDescent="0.25">
      <c r="B345" s="159" t="s">
        <v>430</v>
      </c>
      <c r="C345" s="312" t="s">
        <v>406</v>
      </c>
      <c r="D345" s="303" t="s">
        <v>122</v>
      </c>
      <c r="E345" s="306"/>
      <c r="F345" s="309" t="s">
        <v>122</v>
      </c>
      <c r="G345" s="149"/>
      <c r="H345" s="158" t="s">
        <v>357</v>
      </c>
      <c r="I345" s="192" t="s">
        <v>1035</v>
      </c>
      <c r="J345" s="191"/>
    </row>
    <row r="346" spans="2:10" s="25" customFormat="1" ht="28.5" x14ac:dyDescent="0.25">
      <c r="B346" s="160"/>
      <c r="C346" s="313"/>
      <c r="D346" s="304"/>
      <c r="E346" s="307"/>
      <c r="F346" s="310"/>
      <c r="G346" s="149"/>
      <c r="H346" s="158" t="s">
        <v>1044</v>
      </c>
      <c r="I346" s="192" t="s">
        <v>1035</v>
      </c>
      <c r="J346" s="191"/>
    </row>
    <row r="347" spans="2:10" s="25" customFormat="1" ht="28.5" x14ac:dyDescent="0.25">
      <c r="B347" s="161"/>
      <c r="C347" s="314"/>
      <c r="D347" s="305"/>
      <c r="E347" s="308"/>
      <c r="F347" s="311"/>
      <c r="G347" s="148"/>
      <c r="H347" s="194" t="s">
        <v>1045</v>
      </c>
      <c r="I347" s="195"/>
      <c r="J347" s="191"/>
    </row>
    <row r="348" spans="2:10" s="25" customFormat="1" ht="99.75" x14ac:dyDescent="0.25">
      <c r="B348" s="159" t="s">
        <v>431</v>
      </c>
      <c r="C348" s="312" t="s">
        <v>412</v>
      </c>
      <c r="D348" s="303" t="s">
        <v>122</v>
      </c>
      <c r="E348" s="306"/>
      <c r="F348" s="309" t="s">
        <v>122</v>
      </c>
      <c r="G348" s="149"/>
      <c r="H348" s="158" t="s">
        <v>579</v>
      </c>
      <c r="I348" s="192" t="s">
        <v>1035</v>
      </c>
      <c r="J348" s="191"/>
    </row>
    <row r="349" spans="2:10" s="25" customFormat="1" ht="28.5" x14ac:dyDescent="0.25">
      <c r="B349" s="160"/>
      <c r="C349" s="313"/>
      <c r="D349" s="304"/>
      <c r="E349" s="307"/>
      <c r="F349" s="310"/>
      <c r="G349" s="149"/>
      <c r="H349" s="158" t="s">
        <v>1044</v>
      </c>
      <c r="I349" s="192" t="s">
        <v>1035</v>
      </c>
      <c r="J349" s="191"/>
    </row>
    <row r="350" spans="2:10" s="25" customFormat="1" ht="28.5" x14ac:dyDescent="0.25">
      <c r="B350" s="161"/>
      <c r="C350" s="314"/>
      <c r="D350" s="305"/>
      <c r="E350" s="308"/>
      <c r="F350" s="311"/>
      <c r="G350" s="148"/>
      <c r="H350" s="194" t="s">
        <v>1045</v>
      </c>
      <c r="I350" s="195"/>
      <c r="J350" s="191"/>
    </row>
    <row r="351" spans="2:10" ht="31.5" x14ac:dyDescent="0.25">
      <c r="B351" s="16" t="s">
        <v>307</v>
      </c>
      <c r="D351" s="196" t="s">
        <v>1043</v>
      </c>
      <c r="E351" s="193" t="s">
        <v>466</v>
      </c>
    </row>
    <row r="352" spans="2:10" s="70" customFormat="1" x14ac:dyDescent="0.25">
      <c r="B352" s="150" t="str">
        <f>$B$33</f>
        <v>記載がない場合は、採点対象となりませんので、ご注意ください。</v>
      </c>
      <c r="D352" s="15"/>
      <c r="E352" s="15"/>
      <c r="F352" s="15"/>
      <c r="G352" s="15"/>
      <c r="H352" s="15"/>
      <c r="I352" s="15"/>
      <c r="J352" s="15"/>
    </row>
    <row r="353" spans="2:10" s="70" customFormat="1" ht="15.75" customHeight="1" x14ac:dyDescent="0.25">
      <c r="B353" s="315" t="s">
        <v>1038</v>
      </c>
      <c r="C353" s="316"/>
      <c r="D353" s="156" t="s">
        <v>279</v>
      </c>
      <c r="E353" s="154"/>
      <c r="F353" s="157" t="s">
        <v>278</v>
      </c>
      <c r="G353" s="152"/>
      <c r="H353" s="152"/>
      <c r="I353" s="152"/>
      <c r="J353" s="153"/>
    </row>
    <row r="354" spans="2:10" s="70" customFormat="1" ht="98.25" customHeight="1" x14ac:dyDescent="0.25">
      <c r="B354" s="317"/>
      <c r="C354" s="318"/>
      <c r="D354" s="169" t="s">
        <v>1046</v>
      </c>
      <c r="E354" s="170" t="s">
        <v>1047</v>
      </c>
      <c r="F354" s="151" t="s">
        <v>1039</v>
      </c>
      <c r="G354" s="155"/>
      <c r="H354" s="172" t="s">
        <v>1040</v>
      </c>
      <c r="I354" s="171" t="s">
        <v>1042</v>
      </c>
      <c r="J354" s="171" t="s">
        <v>1041</v>
      </c>
    </row>
    <row r="355" spans="2:10" s="25" customFormat="1" ht="156.75" x14ac:dyDescent="0.25">
      <c r="B355" s="159" t="s">
        <v>347</v>
      </c>
      <c r="C355" s="312" t="s">
        <v>284</v>
      </c>
      <c r="D355" s="303" t="s">
        <v>122</v>
      </c>
      <c r="E355" s="306"/>
      <c r="F355" s="309" t="s">
        <v>122</v>
      </c>
      <c r="G355" s="149"/>
      <c r="H355" s="158" t="s">
        <v>285</v>
      </c>
      <c r="I355" s="192" t="s">
        <v>1035</v>
      </c>
      <c r="J355" s="191"/>
    </row>
    <row r="356" spans="2:10" s="25" customFormat="1" ht="28.5" x14ac:dyDescent="0.25">
      <c r="B356" s="160"/>
      <c r="C356" s="313"/>
      <c r="D356" s="304"/>
      <c r="E356" s="307"/>
      <c r="F356" s="310"/>
      <c r="G356" s="149"/>
      <c r="H356" s="158" t="s">
        <v>1044</v>
      </c>
      <c r="I356" s="192" t="s">
        <v>1035</v>
      </c>
      <c r="J356" s="191"/>
    </row>
    <row r="357" spans="2:10" s="25" customFormat="1" ht="28.5" x14ac:dyDescent="0.25">
      <c r="B357" s="161"/>
      <c r="C357" s="314"/>
      <c r="D357" s="305"/>
      <c r="E357" s="308"/>
      <c r="F357" s="311"/>
      <c r="G357" s="148"/>
      <c r="H357" s="194" t="s">
        <v>1045</v>
      </c>
      <c r="I357" s="195"/>
      <c r="J357" s="191"/>
    </row>
    <row r="358" spans="2:10" s="25" customFormat="1" ht="185.25" x14ac:dyDescent="0.25">
      <c r="B358" s="159" t="s">
        <v>348</v>
      </c>
      <c r="C358" s="312" t="s">
        <v>356</v>
      </c>
      <c r="D358" s="303" t="s">
        <v>122</v>
      </c>
      <c r="E358" s="306"/>
      <c r="F358" s="309" t="s">
        <v>122</v>
      </c>
      <c r="G358" s="149"/>
      <c r="H358" s="158" t="s">
        <v>1516</v>
      </c>
      <c r="I358" s="192" t="s">
        <v>1035</v>
      </c>
      <c r="J358" s="191"/>
    </row>
    <row r="359" spans="2:10" s="25" customFormat="1" ht="28.5" x14ac:dyDescent="0.25">
      <c r="B359" s="160"/>
      <c r="C359" s="313"/>
      <c r="D359" s="304"/>
      <c r="E359" s="307"/>
      <c r="F359" s="310"/>
      <c r="G359" s="149"/>
      <c r="H359" s="158" t="s">
        <v>1044</v>
      </c>
      <c r="I359" s="192" t="s">
        <v>1035</v>
      </c>
      <c r="J359" s="191"/>
    </row>
    <row r="360" spans="2:10" s="25" customFormat="1" ht="28.5" x14ac:dyDescent="0.25">
      <c r="B360" s="161"/>
      <c r="C360" s="314"/>
      <c r="D360" s="305"/>
      <c r="E360" s="308"/>
      <c r="F360" s="311"/>
      <c r="G360" s="148"/>
      <c r="H360" s="194" t="s">
        <v>1045</v>
      </c>
      <c r="I360" s="195"/>
      <c r="J360" s="191"/>
    </row>
    <row r="361" spans="2:10" s="25" customFormat="1" ht="57" x14ac:dyDescent="0.25">
      <c r="B361" s="159" t="s">
        <v>349</v>
      </c>
      <c r="C361" s="312" t="s">
        <v>427</v>
      </c>
      <c r="D361" s="303" t="s">
        <v>122</v>
      </c>
      <c r="E361" s="306"/>
      <c r="F361" s="309" t="s">
        <v>122</v>
      </c>
      <c r="G361" s="149"/>
      <c r="H361" s="158" t="s">
        <v>303</v>
      </c>
      <c r="I361" s="192" t="s">
        <v>1035</v>
      </c>
      <c r="J361" s="191"/>
    </row>
    <row r="362" spans="2:10" s="25" customFormat="1" ht="28.5" x14ac:dyDescent="0.25">
      <c r="B362" s="160"/>
      <c r="C362" s="313"/>
      <c r="D362" s="304"/>
      <c r="E362" s="307"/>
      <c r="F362" s="310"/>
      <c r="G362" s="149"/>
      <c r="H362" s="158" t="s">
        <v>1044</v>
      </c>
      <c r="I362" s="192" t="s">
        <v>1035</v>
      </c>
      <c r="J362" s="191"/>
    </row>
    <row r="363" spans="2:10" s="25" customFormat="1" ht="28.5" x14ac:dyDescent="0.25">
      <c r="B363" s="161"/>
      <c r="C363" s="314"/>
      <c r="D363" s="305"/>
      <c r="E363" s="308"/>
      <c r="F363" s="311"/>
      <c r="G363" s="148"/>
      <c r="H363" s="194" t="s">
        <v>1045</v>
      </c>
      <c r="I363" s="195"/>
      <c r="J363" s="191"/>
    </row>
    <row r="364" spans="2:10" s="25" customFormat="1" ht="28.5" x14ac:dyDescent="0.25">
      <c r="B364" s="159" t="s">
        <v>350</v>
      </c>
      <c r="C364" s="312" t="s">
        <v>428</v>
      </c>
      <c r="D364" s="303" t="s">
        <v>122</v>
      </c>
      <c r="E364" s="306"/>
      <c r="F364" s="309" t="s">
        <v>122</v>
      </c>
      <c r="G364" s="149"/>
      <c r="H364" s="158" t="s">
        <v>457</v>
      </c>
      <c r="I364" s="192" t="s">
        <v>1035</v>
      </c>
      <c r="J364" s="191"/>
    </row>
    <row r="365" spans="2:10" s="25" customFormat="1" ht="85.5" x14ac:dyDescent="0.25">
      <c r="B365" s="162"/>
      <c r="C365" s="313"/>
      <c r="D365" s="304"/>
      <c r="E365" s="307"/>
      <c r="F365" s="310"/>
      <c r="G365" s="149"/>
      <c r="H365" s="158" t="s">
        <v>304</v>
      </c>
      <c r="I365" s="192" t="s">
        <v>1035</v>
      </c>
      <c r="J365" s="191"/>
    </row>
    <row r="366" spans="2:10" s="25" customFormat="1" ht="28.5" x14ac:dyDescent="0.25">
      <c r="B366" s="160"/>
      <c r="C366" s="313"/>
      <c r="D366" s="304"/>
      <c r="E366" s="307"/>
      <c r="F366" s="310"/>
      <c r="G366" s="149"/>
      <c r="H366" s="158" t="s">
        <v>1044</v>
      </c>
      <c r="I366" s="192" t="s">
        <v>1035</v>
      </c>
      <c r="J366" s="191"/>
    </row>
    <row r="367" spans="2:10" s="25" customFormat="1" ht="28.5" x14ac:dyDescent="0.25">
      <c r="B367" s="161"/>
      <c r="C367" s="314"/>
      <c r="D367" s="305"/>
      <c r="E367" s="308"/>
      <c r="F367" s="311"/>
      <c r="G367" s="148"/>
      <c r="H367" s="194" t="s">
        <v>1045</v>
      </c>
      <c r="I367" s="195"/>
      <c r="J367" s="191"/>
    </row>
    <row r="368" spans="2:10" s="25" customFormat="1" ht="99.75" x14ac:dyDescent="0.25">
      <c r="B368" s="159" t="s">
        <v>1509</v>
      </c>
      <c r="C368" s="312" t="s">
        <v>412</v>
      </c>
      <c r="D368" s="303" t="s">
        <v>122</v>
      </c>
      <c r="E368" s="306"/>
      <c r="F368" s="309" t="s">
        <v>122</v>
      </c>
      <c r="G368" s="149"/>
      <c r="H368" s="158" t="s">
        <v>581</v>
      </c>
      <c r="I368" s="192" t="s">
        <v>1035</v>
      </c>
      <c r="J368" s="191"/>
    </row>
    <row r="369" spans="2:10" s="25" customFormat="1" ht="28.5" x14ac:dyDescent="0.25">
      <c r="B369" s="160"/>
      <c r="C369" s="313"/>
      <c r="D369" s="304"/>
      <c r="E369" s="307"/>
      <c r="F369" s="310"/>
      <c r="G369" s="149"/>
      <c r="H369" s="158" t="s">
        <v>1044</v>
      </c>
      <c r="I369" s="192" t="s">
        <v>1035</v>
      </c>
      <c r="J369" s="191"/>
    </row>
    <row r="370" spans="2:10" s="25" customFormat="1" ht="28.5" x14ac:dyDescent="0.25">
      <c r="B370" s="161"/>
      <c r="C370" s="314"/>
      <c r="D370" s="305"/>
      <c r="E370" s="308"/>
      <c r="F370" s="311"/>
      <c r="G370" s="148"/>
      <c r="H370" s="194" t="s">
        <v>1045</v>
      </c>
      <c r="I370" s="195"/>
      <c r="J370" s="191"/>
    </row>
    <row r="371" spans="2:10" ht="31.5" x14ac:dyDescent="0.25">
      <c r="B371" s="16" t="s">
        <v>308</v>
      </c>
      <c r="D371" s="196" t="s">
        <v>1043</v>
      </c>
      <c r="E371" s="193" t="s">
        <v>466</v>
      </c>
    </row>
    <row r="372" spans="2:10" s="70" customFormat="1" x14ac:dyDescent="0.25">
      <c r="B372" s="150" t="str">
        <f>$B$33</f>
        <v>記載がない場合は、採点対象となりませんので、ご注意ください。</v>
      </c>
      <c r="D372" s="15"/>
      <c r="E372" s="15"/>
      <c r="F372" s="15"/>
      <c r="G372" s="15"/>
      <c r="H372" s="15"/>
      <c r="I372" s="15"/>
      <c r="J372" s="15"/>
    </row>
    <row r="373" spans="2:10" s="70" customFormat="1" ht="15.75" customHeight="1" x14ac:dyDescent="0.25">
      <c r="B373" s="315" t="s">
        <v>1038</v>
      </c>
      <c r="C373" s="316"/>
      <c r="D373" s="156" t="s">
        <v>279</v>
      </c>
      <c r="E373" s="154"/>
      <c r="F373" s="157" t="s">
        <v>278</v>
      </c>
      <c r="G373" s="152"/>
      <c r="H373" s="152"/>
      <c r="I373" s="152"/>
      <c r="J373" s="153"/>
    </row>
    <row r="374" spans="2:10" s="70" customFormat="1" ht="98.25" customHeight="1" x14ac:dyDescent="0.25">
      <c r="B374" s="317"/>
      <c r="C374" s="318"/>
      <c r="D374" s="169" t="s">
        <v>1046</v>
      </c>
      <c r="E374" s="170" t="s">
        <v>1047</v>
      </c>
      <c r="F374" s="151" t="s">
        <v>1039</v>
      </c>
      <c r="G374" s="155"/>
      <c r="H374" s="172" t="s">
        <v>1040</v>
      </c>
      <c r="I374" s="171" t="s">
        <v>1042</v>
      </c>
      <c r="J374" s="171" t="s">
        <v>1041</v>
      </c>
    </row>
    <row r="375" spans="2:10" s="25" customFormat="1" ht="156.75" x14ac:dyDescent="0.25">
      <c r="B375" s="159" t="s">
        <v>351</v>
      </c>
      <c r="C375" s="312" t="s">
        <v>284</v>
      </c>
      <c r="D375" s="303" t="s">
        <v>122</v>
      </c>
      <c r="E375" s="306"/>
      <c r="F375" s="309" t="s">
        <v>122</v>
      </c>
      <c r="G375" s="149"/>
      <c r="H375" s="158" t="s">
        <v>458</v>
      </c>
      <c r="I375" s="192" t="s">
        <v>1035</v>
      </c>
      <c r="J375" s="191"/>
    </row>
    <row r="376" spans="2:10" s="25" customFormat="1" ht="28.5" x14ac:dyDescent="0.25">
      <c r="B376" s="160"/>
      <c r="C376" s="313"/>
      <c r="D376" s="304"/>
      <c r="E376" s="307"/>
      <c r="F376" s="310"/>
      <c r="G376" s="149"/>
      <c r="H376" s="158" t="s">
        <v>1044</v>
      </c>
      <c r="I376" s="192" t="s">
        <v>1035</v>
      </c>
      <c r="J376" s="191"/>
    </row>
    <row r="377" spans="2:10" s="25" customFormat="1" ht="28.5" x14ac:dyDescent="0.25">
      <c r="B377" s="161"/>
      <c r="C377" s="314"/>
      <c r="D377" s="305"/>
      <c r="E377" s="308"/>
      <c r="F377" s="311"/>
      <c r="G377" s="148"/>
      <c r="H377" s="194" t="s">
        <v>1045</v>
      </c>
      <c r="I377" s="195"/>
      <c r="J377" s="191"/>
    </row>
    <row r="378" spans="2:10" s="25" customFormat="1" ht="71.25" x14ac:dyDescent="0.25">
      <c r="B378" s="159" t="s">
        <v>352</v>
      </c>
      <c r="C378" s="312" t="s">
        <v>429</v>
      </c>
      <c r="D378" s="303" t="s">
        <v>122</v>
      </c>
      <c r="E378" s="306"/>
      <c r="F378" s="309" t="s">
        <v>122</v>
      </c>
      <c r="G378" s="149"/>
      <c r="H378" s="158" t="s">
        <v>459</v>
      </c>
      <c r="I378" s="192" t="s">
        <v>1035</v>
      </c>
      <c r="J378" s="191"/>
    </row>
    <row r="379" spans="2:10" s="25" customFormat="1" ht="85.5" x14ac:dyDescent="0.25">
      <c r="B379" s="162"/>
      <c r="C379" s="313"/>
      <c r="D379" s="304"/>
      <c r="E379" s="307"/>
      <c r="F379" s="310"/>
      <c r="G379" s="149"/>
      <c r="H379" s="158" t="s">
        <v>460</v>
      </c>
      <c r="I379" s="192" t="s">
        <v>1035</v>
      </c>
      <c r="J379" s="191"/>
    </row>
    <row r="380" spans="2:10" s="25" customFormat="1" ht="142.5" x14ac:dyDescent="0.25">
      <c r="B380" s="162"/>
      <c r="C380" s="313"/>
      <c r="D380" s="304"/>
      <c r="E380" s="307"/>
      <c r="F380" s="310"/>
      <c r="G380" s="149"/>
      <c r="H380" s="158" t="s">
        <v>1502</v>
      </c>
      <c r="I380" s="192" t="s">
        <v>1035</v>
      </c>
      <c r="J380" s="191"/>
    </row>
    <row r="381" spans="2:10" s="25" customFormat="1" ht="28.5" x14ac:dyDescent="0.25">
      <c r="B381" s="160"/>
      <c r="C381" s="313"/>
      <c r="D381" s="304"/>
      <c r="E381" s="307"/>
      <c r="F381" s="310"/>
      <c r="G381" s="149"/>
      <c r="H381" s="158" t="s">
        <v>1044</v>
      </c>
      <c r="I381" s="192" t="s">
        <v>1035</v>
      </c>
      <c r="J381" s="191"/>
    </row>
    <row r="382" spans="2:10" s="25" customFormat="1" ht="28.5" x14ac:dyDescent="0.25">
      <c r="B382" s="161"/>
      <c r="C382" s="314"/>
      <c r="D382" s="305"/>
      <c r="E382" s="308"/>
      <c r="F382" s="311"/>
      <c r="G382" s="148"/>
      <c r="H382" s="194" t="s">
        <v>1045</v>
      </c>
      <c r="I382" s="195"/>
      <c r="J382" s="191"/>
    </row>
    <row r="383" spans="2:10" s="25" customFormat="1" ht="99.75" x14ac:dyDescent="0.25">
      <c r="B383" s="159" t="s">
        <v>353</v>
      </c>
      <c r="C383" s="312" t="s">
        <v>412</v>
      </c>
      <c r="D383" s="303" t="s">
        <v>122</v>
      </c>
      <c r="E383" s="306"/>
      <c r="F383" s="309" t="s">
        <v>122</v>
      </c>
      <c r="G383" s="149"/>
      <c r="H383" s="158" t="s">
        <v>582</v>
      </c>
      <c r="I383" s="192" t="s">
        <v>1035</v>
      </c>
      <c r="J383" s="191"/>
    </row>
    <row r="384" spans="2:10" s="25" customFormat="1" ht="28.5" x14ac:dyDescent="0.25">
      <c r="B384" s="160"/>
      <c r="C384" s="313"/>
      <c r="D384" s="304"/>
      <c r="E384" s="307"/>
      <c r="F384" s="310"/>
      <c r="G384" s="149"/>
      <c r="H384" s="158" t="s">
        <v>1044</v>
      </c>
      <c r="I384" s="192" t="s">
        <v>1035</v>
      </c>
      <c r="J384" s="191"/>
    </row>
    <row r="385" spans="2:10" s="25" customFormat="1" ht="28.5" x14ac:dyDescent="0.25">
      <c r="B385" s="161"/>
      <c r="C385" s="314"/>
      <c r="D385" s="305"/>
      <c r="E385" s="308"/>
      <c r="F385" s="311"/>
      <c r="G385" s="148"/>
      <c r="H385" s="194" t="s">
        <v>1045</v>
      </c>
      <c r="I385" s="195"/>
      <c r="J385" s="191"/>
    </row>
    <row r="386" spans="2:10" s="25" customFormat="1" ht="171" x14ac:dyDescent="0.25">
      <c r="B386" s="159" t="s">
        <v>354</v>
      </c>
      <c r="C386" s="312" t="s">
        <v>406</v>
      </c>
      <c r="D386" s="303" t="s">
        <v>122</v>
      </c>
      <c r="E386" s="306"/>
      <c r="F386" s="309" t="s">
        <v>122</v>
      </c>
      <c r="G386" s="149"/>
      <c r="H386" s="158" t="s">
        <v>1498</v>
      </c>
      <c r="I386" s="192" t="s">
        <v>1035</v>
      </c>
      <c r="J386" s="191"/>
    </row>
    <row r="387" spans="2:10" s="25" customFormat="1" ht="28.5" x14ac:dyDescent="0.25">
      <c r="B387" s="160"/>
      <c r="C387" s="313"/>
      <c r="D387" s="304"/>
      <c r="E387" s="307"/>
      <c r="F387" s="310"/>
      <c r="G387" s="149"/>
      <c r="H387" s="158" t="s">
        <v>1044</v>
      </c>
      <c r="I387" s="192" t="s">
        <v>1035</v>
      </c>
      <c r="J387" s="191"/>
    </row>
    <row r="388" spans="2:10" s="25" customFormat="1" ht="28.5" x14ac:dyDescent="0.25">
      <c r="B388" s="161"/>
      <c r="C388" s="314"/>
      <c r="D388" s="305"/>
      <c r="E388" s="308"/>
      <c r="F388" s="311"/>
      <c r="G388" s="148"/>
      <c r="H388" s="194" t="s">
        <v>1045</v>
      </c>
      <c r="I388" s="195"/>
      <c r="J388" s="191"/>
    </row>
  </sheetData>
  <sheetProtection algorithmName="SHA-512" hashValue="DXc26WEZf+YKSrKhb0/ZAnR40Wsf2p4V6TMrBiISKNYnCcMG0BsNqHM0dONMTkVWRkEz0EYJScpvUJiUaORizw==" saltValue="T6dmWMHlg6BplEcIShTiGg==" spinCount="100000" sheet="1" objects="1" scenarios="1" formatRows="0"/>
  <sortState ref="M2:M28">
    <sortCondition ref="M2"/>
  </sortState>
  <mergeCells count="366">
    <mergeCell ref="D358:D360"/>
    <mergeCell ref="E358:E360"/>
    <mergeCell ref="F358:F360"/>
    <mergeCell ref="C355:C357"/>
    <mergeCell ref="D355:D357"/>
    <mergeCell ref="E355:E357"/>
    <mergeCell ref="F355:F357"/>
    <mergeCell ref="F361:F363"/>
    <mergeCell ref="C364:C367"/>
    <mergeCell ref="D364:D367"/>
    <mergeCell ref="E364:E367"/>
    <mergeCell ref="F364:F367"/>
    <mergeCell ref="F322:F324"/>
    <mergeCell ref="F335:F337"/>
    <mergeCell ref="B330:C331"/>
    <mergeCell ref="C325:C327"/>
    <mergeCell ref="D325:D327"/>
    <mergeCell ref="D322:D324"/>
    <mergeCell ref="E322:E324"/>
    <mergeCell ref="C316:C318"/>
    <mergeCell ref="D316:D318"/>
    <mergeCell ref="E316:E318"/>
    <mergeCell ref="F316:F318"/>
    <mergeCell ref="C319:C321"/>
    <mergeCell ref="D319:D321"/>
    <mergeCell ref="E319:E321"/>
    <mergeCell ref="F319:F321"/>
    <mergeCell ref="C332:C334"/>
    <mergeCell ref="C322:C324"/>
    <mergeCell ref="E325:E327"/>
    <mergeCell ref="F325:F327"/>
    <mergeCell ref="C309:C311"/>
    <mergeCell ref="D309:D311"/>
    <mergeCell ref="E309:E311"/>
    <mergeCell ref="F309:F311"/>
    <mergeCell ref="C298:C300"/>
    <mergeCell ref="D298:D300"/>
    <mergeCell ref="E298:E300"/>
    <mergeCell ref="F298:F300"/>
    <mergeCell ref="C293:C297"/>
    <mergeCell ref="E293:E297"/>
    <mergeCell ref="F293:F297"/>
    <mergeCell ref="C301:C304"/>
    <mergeCell ref="D301:D304"/>
    <mergeCell ref="E301:E304"/>
    <mergeCell ref="F301:F304"/>
    <mergeCell ref="C305:C308"/>
    <mergeCell ref="D305:D308"/>
    <mergeCell ref="E305:E308"/>
    <mergeCell ref="F305:F308"/>
    <mergeCell ref="D293:D297"/>
    <mergeCell ref="D259:D263"/>
    <mergeCell ref="E259:E263"/>
    <mergeCell ref="F259:F263"/>
    <mergeCell ref="C264:C266"/>
    <mergeCell ref="D267:D269"/>
    <mergeCell ref="E267:E269"/>
    <mergeCell ref="F267:F269"/>
    <mergeCell ref="D137:D139"/>
    <mergeCell ref="E137:E139"/>
    <mergeCell ref="F137:F139"/>
    <mergeCell ref="C248:C252"/>
    <mergeCell ref="D248:D252"/>
    <mergeCell ref="E248:E252"/>
    <mergeCell ref="F248:F252"/>
    <mergeCell ref="D140:D145"/>
    <mergeCell ref="E140:E145"/>
    <mergeCell ref="F140:F145"/>
    <mergeCell ref="C146:C150"/>
    <mergeCell ref="D146:D150"/>
    <mergeCell ref="E146:E150"/>
    <mergeCell ref="F146:F150"/>
    <mergeCell ref="C140:C145"/>
    <mergeCell ref="D151:D153"/>
    <mergeCell ref="E154:E156"/>
    <mergeCell ref="F154:F156"/>
    <mergeCell ref="C151:C153"/>
    <mergeCell ref="C137:C139"/>
    <mergeCell ref="E151:E153"/>
    <mergeCell ref="F151:F153"/>
    <mergeCell ref="D154:D156"/>
    <mergeCell ref="D157:D159"/>
    <mergeCell ref="D111:D115"/>
    <mergeCell ref="B5:H5"/>
    <mergeCell ref="F36:F38"/>
    <mergeCell ref="C36:C38"/>
    <mergeCell ref="D36:D38"/>
    <mergeCell ref="E36:E38"/>
    <mergeCell ref="C111:C115"/>
    <mergeCell ref="C45:C47"/>
    <mergeCell ref="D45:D47"/>
    <mergeCell ref="E45:E47"/>
    <mergeCell ref="F45:F47"/>
    <mergeCell ref="C39:C41"/>
    <mergeCell ref="D39:D41"/>
    <mergeCell ref="E39:E41"/>
    <mergeCell ref="F39:F41"/>
    <mergeCell ref="C42:C44"/>
    <mergeCell ref="D42:D44"/>
    <mergeCell ref="E42:E44"/>
    <mergeCell ref="F42:F44"/>
    <mergeCell ref="C51:C53"/>
    <mergeCell ref="D51:D53"/>
    <mergeCell ref="E51:E53"/>
    <mergeCell ref="F51:F53"/>
    <mergeCell ref="C48:C50"/>
    <mergeCell ref="D48:D50"/>
    <mergeCell ref="E48:E50"/>
    <mergeCell ref="F48:F50"/>
    <mergeCell ref="D61:D65"/>
    <mergeCell ref="E61:E65"/>
    <mergeCell ref="F61:F65"/>
    <mergeCell ref="C58:C60"/>
    <mergeCell ref="D58:D60"/>
    <mergeCell ref="E58:E60"/>
    <mergeCell ref="F58:F60"/>
    <mergeCell ref="C61:C65"/>
    <mergeCell ref="D77:D79"/>
    <mergeCell ref="E77:E79"/>
    <mergeCell ref="F77:F79"/>
    <mergeCell ref="C66:C70"/>
    <mergeCell ref="D66:D70"/>
    <mergeCell ref="E66:E70"/>
    <mergeCell ref="F66:F70"/>
    <mergeCell ref="D74:D76"/>
    <mergeCell ref="E74:E76"/>
    <mergeCell ref="F74:F76"/>
    <mergeCell ref="C71:C73"/>
    <mergeCell ref="D71:D73"/>
    <mergeCell ref="E71:E73"/>
    <mergeCell ref="F71:F73"/>
    <mergeCell ref="C77:C79"/>
    <mergeCell ref="C74:C76"/>
    <mergeCell ref="E116:E118"/>
    <mergeCell ref="F116:F118"/>
    <mergeCell ref="E105:E107"/>
    <mergeCell ref="C105:C107"/>
    <mergeCell ref="D89:D91"/>
    <mergeCell ref="E89:E91"/>
    <mergeCell ref="F89:F91"/>
    <mergeCell ref="C80:C88"/>
    <mergeCell ref="D80:D88"/>
    <mergeCell ref="E80:E88"/>
    <mergeCell ref="F80:F88"/>
    <mergeCell ref="D95:D97"/>
    <mergeCell ref="E95:E97"/>
    <mergeCell ref="F95:F97"/>
    <mergeCell ref="C92:C94"/>
    <mergeCell ref="D92:D94"/>
    <mergeCell ref="E92:E94"/>
    <mergeCell ref="F92:F94"/>
    <mergeCell ref="C102:C104"/>
    <mergeCell ref="D102:D104"/>
    <mergeCell ref="E102:E104"/>
    <mergeCell ref="F102:F104"/>
    <mergeCell ref="F105:F107"/>
    <mergeCell ref="C89:C91"/>
    <mergeCell ref="D108:D110"/>
    <mergeCell ref="E108:E110"/>
    <mergeCell ref="F108:F110"/>
    <mergeCell ref="D105:D107"/>
    <mergeCell ref="D129:D133"/>
    <mergeCell ref="E129:E133"/>
    <mergeCell ref="F129:F133"/>
    <mergeCell ref="C134:C136"/>
    <mergeCell ref="D134:D136"/>
    <mergeCell ref="E134:E136"/>
    <mergeCell ref="F134:F136"/>
    <mergeCell ref="C129:C133"/>
    <mergeCell ref="E119:E121"/>
    <mergeCell ref="F119:F121"/>
    <mergeCell ref="C122:C124"/>
    <mergeCell ref="D122:D124"/>
    <mergeCell ref="E122:E124"/>
    <mergeCell ref="F122:F124"/>
    <mergeCell ref="C119:C121"/>
    <mergeCell ref="D119:D121"/>
    <mergeCell ref="E111:E115"/>
    <mergeCell ref="F111:F115"/>
    <mergeCell ref="C116:C118"/>
    <mergeCell ref="D116:D118"/>
    <mergeCell ref="E157:E159"/>
    <mergeCell ref="F157:F159"/>
    <mergeCell ref="C157:C159"/>
    <mergeCell ref="D164:D166"/>
    <mergeCell ref="E164:E166"/>
    <mergeCell ref="F164:F166"/>
    <mergeCell ref="C173:C176"/>
    <mergeCell ref="D173:D176"/>
    <mergeCell ref="E173:E176"/>
    <mergeCell ref="F173:F176"/>
    <mergeCell ref="D167:D169"/>
    <mergeCell ref="E167:E169"/>
    <mergeCell ref="F167:F169"/>
    <mergeCell ref="C170:C172"/>
    <mergeCell ref="D170:D172"/>
    <mergeCell ref="E170:E172"/>
    <mergeCell ref="F170:F172"/>
    <mergeCell ref="C167:C169"/>
    <mergeCell ref="D180:D182"/>
    <mergeCell ref="E180:E182"/>
    <mergeCell ref="F180:F182"/>
    <mergeCell ref="C177:C179"/>
    <mergeCell ref="D177:D179"/>
    <mergeCell ref="E177:E179"/>
    <mergeCell ref="F177:F179"/>
    <mergeCell ref="D186:D190"/>
    <mergeCell ref="E186:E190"/>
    <mergeCell ref="F186:F190"/>
    <mergeCell ref="C183:C185"/>
    <mergeCell ref="D183:D185"/>
    <mergeCell ref="E183:E185"/>
    <mergeCell ref="F183:F185"/>
    <mergeCell ref="D375:D377"/>
    <mergeCell ref="E375:E377"/>
    <mergeCell ref="F375:F377"/>
    <mergeCell ref="B373:C374"/>
    <mergeCell ref="C338:C340"/>
    <mergeCell ref="D338:D340"/>
    <mergeCell ref="E338:E340"/>
    <mergeCell ref="F338:F340"/>
    <mergeCell ref="C341:C344"/>
    <mergeCell ref="D341:D344"/>
    <mergeCell ref="C345:C347"/>
    <mergeCell ref="D345:D347"/>
    <mergeCell ref="E345:E347"/>
    <mergeCell ref="F345:F347"/>
    <mergeCell ref="F341:F344"/>
    <mergeCell ref="C348:C350"/>
    <mergeCell ref="D348:D350"/>
    <mergeCell ref="E348:E350"/>
    <mergeCell ref="F348:F350"/>
    <mergeCell ref="E341:E344"/>
    <mergeCell ref="D368:D370"/>
    <mergeCell ref="E368:E370"/>
    <mergeCell ref="F368:F370"/>
    <mergeCell ref="C358:C360"/>
    <mergeCell ref="C386:C388"/>
    <mergeCell ref="D386:D388"/>
    <mergeCell ref="E386:E388"/>
    <mergeCell ref="F386:F388"/>
    <mergeCell ref="C383:C385"/>
    <mergeCell ref="D383:D385"/>
    <mergeCell ref="E383:E385"/>
    <mergeCell ref="F383:F385"/>
    <mergeCell ref="D332:D334"/>
    <mergeCell ref="E332:E334"/>
    <mergeCell ref="F332:F334"/>
    <mergeCell ref="C335:C337"/>
    <mergeCell ref="D335:D337"/>
    <mergeCell ref="E335:E337"/>
    <mergeCell ref="C368:C370"/>
    <mergeCell ref="C361:C363"/>
    <mergeCell ref="D361:D363"/>
    <mergeCell ref="E361:E363"/>
    <mergeCell ref="B353:C354"/>
    <mergeCell ref="C378:C382"/>
    <mergeCell ref="D378:D382"/>
    <mergeCell ref="E378:E382"/>
    <mergeCell ref="F378:F382"/>
    <mergeCell ref="C375:C377"/>
    <mergeCell ref="D253:D255"/>
    <mergeCell ref="E253:E255"/>
    <mergeCell ref="F253:F255"/>
    <mergeCell ref="E233:E235"/>
    <mergeCell ref="F233:F235"/>
    <mergeCell ref="C256:C258"/>
    <mergeCell ref="D256:D258"/>
    <mergeCell ref="E256:E258"/>
    <mergeCell ref="F256:F258"/>
    <mergeCell ref="C253:C255"/>
    <mergeCell ref="C241:C243"/>
    <mergeCell ref="D241:D243"/>
    <mergeCell ref="E241:E243"/>
    <mergeCell ref="F241:F243"/>
    <mergeCell ref="D227:D229"/>
    <mergeCell ref="E227:E229"/>
    <mergeCell ref="F227:F229"/>
    <mergeCell ref="C233:C235"/>
    <mergeCell ref="D233:D235"/>
    <mergeCell ref="C236:C240"/>
    <mergeCell ref="D236:D240"/>
    <mergeCell ref="E236:E240"/>
    <mergeCell ref="F236:F240"/>
    <mergeCell ref="D204:D207"/>
    <mergeCell ref="C218:C220"/>
    <mergeCell ref="D218:D220"/>
    <mergeCell ref="E218:E220"/>
    <mergeCell ref="F218:F220"/>
    <mergeCell ref="D264:D266"/>
    <mergeCell ref="E264:E266"/>
    <mergeCell ref="F264:F266"/>
    <mergeCell ref="B314:C315"/>
    <mergeCell ref="D214:D217"/>
    <mergeCell ref="E214:E217"/>
    <mergeCell ref="F214:F217"/>
    <mergeCell ref="D211:D213"/>
    <mergeCell ref="E211:E213"/>
    <mergeCell ref="F211:F213"/>
    <mergeCell ref="D208:D210"/>
    <mergeCell ref="E208:E210"/>
    <mergeCell ref="F208:F210"/>
    <mergeCell ref="E204:E207"/>
    <mergeCell ref="F204:F207"/>
    <mergeCell ref="C230:C232"/>
    <mergeCell ref="D230:D232"/>
    <mergeCell ref="E230:E232"/>
    <mergeCell ref="F230:F232"/>
    <mergeCell ref="B34:C35"/>
    <mergeCell ref="B56:C57"/>
    <mergeCell ref="B100:C101"/>
    <mergeCell ref="B127:C128"/>
    <mergeCell ref="B162:C163"/>
    <mergeCell ref="B199:C200"/>
    <mergeCell ref="B225:C226"/>
    <mergeCell ref="B246:C247"/>
    <mergeCell ref="B272:C273"/>
    <mergeCell ref="C208:C210"/>
    <mergeCell ref="C191:C193"/>
    <mergeCell ref="C204:C207"/>
    <mergeCell ref="C186:C190"/>
    <mergeCell ref="C180:C182"/>
    <mergeCell ref="C154:C156"/>
    <mergeCell ref="C95:C97"/>
    <mergeCell ref="C164:C166"/>
    <mergeCell ref="C214:C217"/>
    <mergeCell ref="C211:C213"/>
    <mergeCell ref="C201:C203"/>
    <mergeCell ref="C227:C229"/>
    <mergeCell ref="C108:C110"/>
    <mergeCell ref="C259:C263"/>
    <mergeCell ref="C267:C269"/>
    <mergeCell ref="D201:D203"/>
    <mergeCell ref="E201:E203"/>
    <mergeCell ref="F201:F203"/>
    <mergeCell ref="D191:D193"/>
    <mergeCell ref="E191:E193"/>
    <mergeCell ref="F191:F193"/>
    <mergeCell ref="C194:C196"/>
    <mergeCell ref="D194:D196"/>
    <mergeCell ref="E194:E196"/>
    <mergeCell ref="F194:F196"/>
    <mergeCell ref="D290:D292"/>
    <mergeCell ref="E290:E292"/>
    <mergeCell ref="F290:F292"/>
    <mergeCell ref="C274:C276"/>
    <mergeCell ref="D274:D276"/>
    <mergeCell ref="E274:E276"/>
    <mergeCell ref="F274:F276"/>
    <mergeCell ref="C283:C286"/>
    <mergeCell ref="D283:D286"/>
    <mergeCell ref="E283:E286"/>
    <mergeCell ref="F283:F286"/>
    <mergeCell ref="C277:C279"/>
    <mergeCell ref="D277:D279"/>
    <mergeCell ref="E277:E279"/>
    <mergeCell ref="F277:F279"/>
    <mergeCell ref="C280:C282"/>
    <mergeCell ref="D280:D282"/>
    <mergeCell ref="E280:E282"/>
    <mergeCell ref="F280:F282"/>
    <mergeCell ref="C287:C289"/>
    <mergeCell ref="D287:D289"/>
    <mergeCell ref="E287:E289"/>
    <mergeCell ref="F287:F289"/>
    <mergeCell ref="C290:C292"/>
  </mergeCells>
  <phoneticPr fontId="1"/>
  <conditionalFormatting sqref="J37">
    <cfRule type="expression" dxfId="899" priority="2074">
      <formula>$I37="○"</formula>
    </cfRule>
  </conditionalFormatting>
  <conditionalFormatting sqref="J40">
    <cfRule type="expression" dxfId="898" priority="2053">
      <formula>$I40="○"</formula>
    </cfRule>
  </conditionalFormatting>
  <conditionalFormatting sqref="J43">
    <cfRule type="expression" dxfId="897" priority="2042">
      <formula>$I43="○"</formula>
    </cfRule>
  </conditionalFormatting>
  <conditionalFormatting sqref="J46">
    <cfRule type="expression" dxfId="896" priority="2031">
      <formula>$I46="○"</formula>
    </cfRule>
  </conditionalFormatting>
  <conditionalFormatting sqref="J49">
    <cfRule type="expression" dxfId="895" priority="2020">
      <formula>$I49="○"</formula>
    </cfRule>
  </conditionalFormatting>
  <conditionalFormatting sqref="J52">
    <cfRule type="expression" dxfId="894" priority="2009">
      <formula>$I52="○"</formula>
    </cfRule>
  </conditionalFormatting>
  <conditionalFormatting sqref="J59">
    <cfRule type="expression" dxfId="893" priority="1998">
      <formula>$I59="○"</formula>
    </cfRule>
  </conditionalFormatting>
  <conditionalFormatting sqref="J64">
    <cfRule type="expression" dxfId="892" priority="1987">
      <formula>$I64="○"</formula>
    </cfRule>
  </conditionalFormatting>
  <conditionalFormatting sqref="J175">
    <cfRule type="expression" dxfId="891" priority="1733">
      <formula>$I175="○"</formula>
    </cfRule>
  </conditionalFormatting>
  <conditionalFormatting sqref="J189">
    <cfRule type="expression" dxfId="890" priority="1666">
      <formula>$I189="○"</formula>
    </cfRule>
  </conditionalFormatting>
  <conditionalFormatting sqref="J69">
    <cfRule type="expression" dxfId="889" priority="962">
      <formula>$I69="○"</formula>
    </cfRule>
  </conditionalFormatting>
  <conditionalFormatting sqref="J72">
    <cfRule type="expression" dxfId="888" priority="955">
      <formula>$I72="○"</formula>
    </cfRule>
  </conditionalFormatting>
  <conditionalFormatting sqref="J75">
    <cfRule type="expression" dxfId="887" priority="949">
      <formula>$I75="○"</formula>
    </cfRule>
  </conditionalFormatting>
  <conditionalFormatting sqref="J78">
    <cfRule type="expression" dxfId="886" priority="943">
      <formula>$I78="○"</formula>
    </cfRule>
  </conditionalFormatting>
  <conditionalFormatting sqref="J87">
    <cfRule type="expression" dxfId="885" priority="935">
      <formula>$I87="○"</formula>
    </cfRule>
  </conditionalFormatting>
  <conditionalFormatting sqref="J90">
    <cfRule type="expression" dxfId="884" priority="925">
      <formula>$I90="○"</formula>
    </cfRule>
  </conditionalFormatting>
  <conditionalFormatting sqref="J93">
    <cfRule type="expression" dxfId="883" priority="919">
      <formula>$I93="○"</formula>
    </cfRule>
  </conditionalFormatting>
  <conditionalFormatting sqref="J96">
    <cfRule type="expression" dxfId="882" priority="913">
      <formula>$I96="○"</formula>
    </cfRule>
  </conditionalFormatting>
  <conditionalFormatting sqref="J103">
    <cfRule type="expression" dxfId="881" priority="904">
      <formula>$I103="○"</formula>
    </cfRule>
  </conditionalFormatting>
  <conditionalFormatting sqref="J106">
    <cfRule type="expression" dxfId="880" priority="898">
      <formula>$I106="○"</formula>
    </cfRule>
  </conditionalFormatting>
  <conditionalFormatting sqref="J109">
    <cfRule type="expression" dxfId="879" priority="892">
      <formula>$I109="○"</formula>
    </cfRule>
  </conditionalFormatting>
  <conditionalFormatting sqref="J114">
    <cfRule type="expression" dxfId="878" priority="883">
      <formula>$I114="○"</formula>
    </cfRule>
  </conditionalFormatting>
  <conditionalFormatting sqref="J117">
    <cfRule type="expression" dxfId="877" priority="876">
      <formula>$I117="○"</formula>
    </cfRule>
  </conditionalFormatting>
  <conditionalFormatting sqref="J120">
    <cfRule type="expression" dxfId="876" priority="869">
      <formula>$I120="○"</formula>
    </cfRule>
  </conditionalFormatting>
  <conditionalFormatting sqref="J123">
    <cfRule type="expression" dxfId="875" priority="862">
      <formula>$I123="○"</formula>
    </cfRule>
  </conditionalFormatting>
  <conditionalFormatting sqref="J132">
    <cfRule type="expression" dxfId="874" priority="853">
      <formula>$I132="○"</formula>
    </cfRule>
  </conditionalFormatting>
  <conditionalFormatting sqref="J135">
    <cfRule type="expression" dxfId="873" priority="846">
      <formula>$I135="○"</formula>
    </cfRule>
  </conditionalFormatting>
  <conditionalFormatting sqref="J138">
    <cfRule type="expression" dxfId="872" priority="839">
      <formula>$I138="○"</formula>
    </cfRule>
  </conditionalFormatting>
  <conditionalFormatting sqref="J155">
    <cfRule type="expression" dxfId="871" priority="825">
      <formula>$I155="○"</formula>
    </cfRule>
  </conditionalFormatting>
  <conditionalFormatting sqref="J158">
    <cfRule type="expression" dxfId="870" priority="816">
      <formula>$I158="○"</formula>
    </cfRule>
  </conditionalFormatting>
  <conditionalFormatting sqref="J144">
    <cfRule type="expression" dxfId="869" priority="809">
      <formula>$I144="○"</formula>
    </cfRule>
  </conditionalFormatting>
  <conditionalFormatting sqref="J149">
    <cfRule type="expression" dxfId="868" priority="802">
      <formula>$I149="○"</formula>
    </cfRule>
  </conditionalFormatting>
  <conditionalFormatting sqref="J152">
    <cfRule type="expression" dxfId="867" priority="789">
      <formula>$I152="○"</formula>
    </cfRule>
  </conditionalFormatting>
  <conditionalFormatting sqref="J165">
    <cfRule type="expression" dxfId="866" priority="782">
      <formula>$I165="○"</formula>
    </cfRule>
  </conditionalFormatting>
  <conditionalFormatting sqref="J168">
    <cfRule type="expression" dxfId="865" priority="775">
      <formula>$I168="○"</formula>
    </cfRule>
  </conditionalFormatting>
  <conditionalFormatting sqref="J171">
    <cfRule type="expression" dxfId="864" priority="768">
      <formula>$I171="○"</formula>
    </cfRule>
  </conditionalFormatting>
  <conditionalFormatting sqref="J178">
    <cfRule type="expression" dxfId="863" priority="761">
      <formula>$I178="○"</formula>
    </cfRule>
  </conditionalFormatting>
  <conditionalFormatting sqref="J181">
    <cfRule type="expression" dxfId="862" priority="754">
      <formula>$I181="○"</formula>
    </cfRule>
  </conditionalFormatting>
  <conditionalFormatting sqref="J184">
    <cfRule type="expression" dxfId="861" priority="747">
      <formula>$I184="○"</formula>
    </cfRule>
  </conditionalFormatting>
  <conditionalFormatting sqref="J192">
    <cfRule type="expression" dxfId="860" priority="740">
      <formula>$I192="○"</formula>
    </cfRule>
  </conditionalFormatting>
  <conditionalFormatting sqref="J195">
    <cfRule type="expression" dxfId="859" priority="733">
      <formula>$I195="○"</formula>
    </cfRule>
  </conditionalFormatting>
  <conditionalFormatting sqref="J202">
    <cfRule type="expression" dxfId="858" priority="721">
      <formula>$I202="○"</formula>
    </cfRule>
  </conditionalFormatting>
  <conditionalFormatting sqref="J209">
    <cfRule type="expression" dxfId="857" priority="714">
      <formula>$I209="○"</formula>
    </cfRule>
  </conditionalFormatting>
  <conditionalFormatting sqref="J212">
    <cfRule type="expression" dxfId="856" priority="707">
      <formula>$I212="○"</formula>
    </cfRule>
  </conditionalFormatting>
  <conditionalFormatting sqref="J219">
    <cfRule type="expression" dxfId="855" priority="700">
      <formula>$I219="○"</formula>
    </cfRule>
  </conditionalFormatting>
  <conditionalFormatting sqref="J206">
    <cfRule type="expression" dxfId="854" priority="694">
      <formula>$I206="○"</formula>
    </cfRule>
  </conditionalFormatting>
  <conditionalFormatting sqref="J216">
    <cfRule type="expression" dxfId="853" priority="688">
      <formula>$I216="○"</formula>
    </cfRule>
  </conditionalFormatting>
  <conditionalFormatting sqref="J228">
    <cfRule type="expression" dxfId="852" priority="681">
      <formula>$I228="○"</formula>
    </cfRule>
  </conditionalFormatting>
  <conditionalFormatting sqref="J231">
    <cfRule type="expression" dxfId="851" priority="674">
      <formula>$I231="○"</formula>
    </cfRule>
  </conditionalFormatting>
  <conditionalFormatting sqref="J234">
    <cfRule type="expression" dxfId="850" priority="667">
      <formula>$I234="○"</formula>
    </cfRule>
  </conditionalFormatting>
  <conditionalFormatting sqref="J242">
    <cfRule type="expression" dxfId="849" priority="660">
      <formula>$I242="○"</formula>
    </cfRule>
  </conditionalFormatting>
  <conditionalFormatting sqref="J239">
    <cfRule type="expression" dxfId="848" priority="653">
      <formula>$I239="○"</formula>
    </cfRule>
  </conditionalFormatting>
  <conditionalFormatting sqref="J254">
    <cfRule type="expression" dxfId="847" priority="633">
      <formula>$I254="○"</formula>
    </cfRule>
  </conditionalFormatting>
  <conditionalFormatting sqref="J257">
    <cfRule type="expression" dxfId="846" priority="626">
      <formula>$I257="○"</formula>
    </cfRule>
  </conditionalFormatting>
  <conditionalFormatting sqref="J265">
    <cfRule type="expression" dxfId="845" priority="619">
      <formula>$I265="○"</formula>
    </cfRule>
  </conditionalFormatting>
  <conditionalFormatting sqref="J268">
    <cfRule type="expression" dxfId="844" priority="612">
      <formula>$I268="○"</formula>
    </cfRule>
  </conditionalFormatting>
  <conditionalFormatting sqref="J251">
    <cfRule type="expression" dxfId="843" priority="605">
      <formula>$I251="○"</formula>
    </cfRule>
  </conditionalFormatting>
  <conditionalFormatting sqref="J262">
    <cfRule type="expression" dxfId="842" priority="592">
      <formula>$I262="○"</formula>
    </cfRule>
  </conditionalFormatting>
  <conditionalFormatting sqref="J275">
    <cfRule type="expression" dxfId="841" priority="572">
      <formula>$I275="○"</formula>
    </cfRule>
  </conditionalFormatting>
  <conditionalFormatting sqref="J278">
    <cfRule type="expression" dxfId="840" priority="565">
      <formula>$I278="○"</formula>
    </cfRule>
  </conditionalFormatting>
  <conditionalFormatting sqref="J281">
    <cfRule type="expression" dxfId="839" priority="558">
      <formula>$I281="○"</formula>
    </cfRule>
  </conditionalFormatting>
  <conditionalFormatting sqref="J288">
    <cfRule type="expression" dxfId="838" priority="551">
      <formula>$I288="○"</formula>
    </cfRule>
  </conditionalFormatting>
  <conditionalFormatting sqref="J291">
    <cfRule type="expression" dxfId="837" priority="544">
      <formula>$I291="○"</formula>
    </cfRule>
  </conditionalFormatting>
  <conditionalFormatting sqref="J299">
    <cfRule type="expression" dxfId="836" priority="537">
      <formula>$I299="○"</formula>
    </cfRule>
  </conditionalFormatting>
  <conditionalFormatting sqref="J310">
    <cfRule type="expression" dxfId="835" priority="530">
      <formula>$I310="○"</formula>
    </cfRule>
  </conditionalFormatting>
  <conditionalFormatting sqref="J296">
    <cfRule type="expression" dxfId="834" priority="523">
      <formula>$I296="○"</formula>
    </cfRule>
  </conditionalFormatting>
  <conditionalFormatting sqref="J303">
    <cfRule type="expression" dxfId="833" priority="514">
      <formula>$I303="○"</formula>
    </cfRule>
  </conditionalFormatting>
  <conditionalFormatting sqref="J285">
    <cfRule type="expression" dxfId="832" priority="508">
      <formula>$I285="○"</formula>
    </cfRule>
  </conditionalFormatting>
  <conditionalFormatting sqref="J317">
    <cfRule type="expression" dxfId="831" priority="497">
      <formula>$I317="○"</formula>
    </cfRule>
  </conditionalFormatting>
  <conditionalFormatting sqref="J320">
    <cfRule type="expression" dxfId="830" priority="488">
      <formula>$I320="○"</formula>
    </cfRule>
  </conditionalFormatting>
  <conditionalFormatting sqref="J323">
    <cfRule type="expression" dxfId="829" priority="470">
      <formula>$I323="○"</formula>
    </cfRule>
  </conditionalFormatting>
  <conditionalFormatting sqref="J326">
    <cfRule type="expression" dxfId="828" priority="461">
      <formula>$I326="○"</formula>
    </cfRule>
  </conditionalFormatting>
  <conditionalFormatting sqref="J333">
    <cfRule type="expression" dxfId="827" priority="442">
      <formula>$I333="○"</formula>
    </cfRule>
  </conditionalFormatting>
  <conditionalFormatting sqref="J336">
    <cfRule type="expression" dxfId="826" priority="435">
      <formula>$I336="○"</formula>
    </cfRule>
  </conditionalFormatting>
  <conditionalFormatting sqref="J339">
    <cfRule type="expression" dxfId="825" priority="428">
      <formula>$I339="○"</formula>
    </cfRule>
  </conditionalFormatting>
  <conditionalFormatting sqref="J346">
    <cfRule type="expression" dxfId="824" priority="414">
      <formula>$I346="○"</formula>
    </cfRule>
  </conditionalFormatting>
  <conditionalFormatting sqref="J349">
    <cfRule type="expression" dxfId="823" priority="407">
      <formula>$I349="○"</formula>
    </cfRule>
  </conditionalFormatting>
  <conditionalFormatting sqref="J343">
    <cfRule type="expression" dxfId="822" priority="401">
      <formula>$I343="○"</formula>
    </cfRule>
  </conditionalFormatting>
  <conditionalFormatting sqref="J356">
    <cfRule type="expression" dxfId="821" priority="394">
      <formula>$I356="○"</formula>
    </cfRule>
  </conditionalFormatting>
  <conditionalFormatting sqref="J359">
    <cfRule type="expression" dxfId="820" priority="387">
      <formula>$I359="○"</formula>
    </cfRule>
  </conditionalFormatting>
  <conditionalFormatting sqref="J362">
    <cfRule type="expression" dxfId="819" priority="380">
      <formula>$I362="○"</formula>
    </cfRule>
  </conditionalFormatting>
  <conditionalFormatting sqref="J369">
    <cfRule type="expression" dxfId="818" priority="366">
      <formula>$I369="○"</formula>
    </cfRule>
  </conditionalFormatting>
  <conditionalFormatting sqref="J366">
    <cfRule type="expression" dxfId="817" priority="360">
      <formula>$I366="○"</formula>
    </cfRule>
  </conditionalFormatting>
  <conditionalFormatting sqref="J376">
    <cfRule type="expression" dxfId="816" priority="353">
      <formula>$I376="○"</formula>
    </cfRule>
  </conditionalFormatting>
  <conditionalFormatting sqref="J384">
    <cfRule type="expression" dxfId="815" priority="346">
      <formula>$I384="○"</formula>
    </cfRule>
  </conditionalFormatting>
  <conditionalFormatting sqref="J387">
    <cfRule type="expression" dxfId="814" priority="339">
      <formula>$I387="○"</formula>
    </cfRule>
  </conditionalFormatting>
  <conditionalFormatting sqref="J381">
    <cfRule type="expression" dxfId="813" priority="332">
      <formula>$I381="○"</formula>
    </cfRule>
  </conditionalFormatting>
  <conditionalFormatting sqref="J307">
    <cfRule type="expression" dxfId="812" priority="6">
      <formula>$I307="○"</formula>
    </cfRule>
  </conditionalFormatting>
  <hyperlinks>
    <hyperlink ref="E17" location="事業継続性!B32" display="a.太陽光発電"/>
    <hyperlink ref="E18" location="事業継続性!B54" display="b.風力発電"/>
    <hyperlink ref="E19" location="事業継続性!B98" display="c.水力発電"/>
    <hyperlink ref="E20" location="事業継続性!B125" display="d.地熱（温泉熱）発電、発電・熱利用"/>
    <hyperlink ref="E21" location="事業継続性!B160" display="e-1.バイオマス発電、発電・熱利用（木質）"/>
    <hyperlink ref="E22" location="事業継続性!B197" display="e-2.バイオマス発電、発電・熱利用（メタン）"/>
    <hyperlink ref="E23" location="事業継続性!B223" display="f.太陽熱利用"/>
    <hyperlink ref="E24" location="事業継続性!B244" display="g.地熱（熱利用）"/>
    <hyperlink ref="E25" location="事業継続性!B276" display="h.バイオマス熱利用"/>
    <hyperlink ref="E26" location="事業継続性!B314" display="i-1.地中熱利用（クローズドループ方式）"/>
    <hyperlink ref="E27" location="事業継続性!B337" display="i-2.地中熱利用（オープンループ方式）"/>
    <hyperlink ref="E28" location="事業継続性!B360" display="j.温度差エネルギー利用"/>
    <hyperlink ref="E29" location="事業継続性!B383" display="k.雪氷熱利用"/>
    <hyperlink ref="E54" location="事業継続性!D13" display="目次に戻る"/>
    <hyperlink ref="E98" location="事業継続性!D13" display="目次に戻る"/>
    <hyperlink ref="E125" location="事業継続性!D13" display="目次に戻る"/>
    <hyperlink ref="E160" location="事業継続性!D13" display="目次に戻る"/>
    <hyperlink ref="E197" location="事業継続性!D13" display="目次に戻る"/>
    <hyperlink ref="E223" location="事業継続性!D13" display="目次に戻る"/>
    <hyperlink ref="E244" location="事業継続性!D13" display="目次に戻る"/>
    <hyperlink ref="E270" location="事業継続性!D13" display="目次に戻る"/>
    <hyperlink ref="E312" location="事業継続性!D13" display="目次に戻る"/>
    <hyperlink ref="E328" location="事業継続性!D13" display="目次に戻る"/>
    <hyperlink ref="E351" location="事業継続性!D13" display="目次に戻る"/>
    <hyperlink ref="E371" location="事業継続性!D13" display="目次に戻る"/>
  </hyperlinks>
  <printOptions horizontalCentered="1"/>
  <pageMargins left="0.39370078740157483" right="0.19685039370078741" top="0.55118110236220474" bottom="0.39370078740157483" header="0.31496062992125984" footer="0.19685039370078741"/>
  <pageSetup paperSize="9" scale="65" fitToHeight="0" orientation="portrait" r:id="rId1"/>
  <headerFooter>
    <oddHeader>&amp;C&amp;F</oddHeader>
    <oddFooter>&amp;C&amp;P/&amp;N</oddFooter>
  </headerFooter>
  <rowBreaks count="17" manualBreakCount="17">
    <brk id="30" max="16383" man="1"/>
    <brk id="76" min="1" max="9" man="1"/>
    <brk id="97" max="16383" man="1"/>
    <brk id="124" max="16383" man="1"/>
    <brk id="139" min="1" max="9" man="1"/>
    <brk id="159" min="1" max="9" man="1"/>
    <brk id="196" min="1" max="9" man="1"/>
    <brk id="213" min="1" max="9" man="1"/>
    <brk id="221" max="16383" man="1"/>
    <brk id="243" min="1" max="9" man="1"/>
    <brk id="258" min="1" max="9" man="1"/>
    <brk id="269" min="1" max="9" man="1"/>
    <brk id="311" min="1" max="9" man="1"/>
    <brk id="327" min="1" max="9" man="1"/>
    <brk id="347" min="1" max="9" man="1"/>
    <brk id="350" max="16383" man="1"/>
    <brk id="370" min="1" max="9" man="1"/>
  </rowBreaks>
  <drawing r:id="rId2"/>
  <extLst>
    <ext xmlns:x14="http://schemas.microsoft.com/office/spreadsheetml/2009/9/main" uri="{78C0D931-6437-407d-A8EE-F0AAD7539E65}">
      <x14:conditionalFormattings>
        <x14:conditionalFormatting xmlns:xm="http://schemas.microsoft.com/office/excel/2006/main">
          <x14:cfRule type="expression" priority="2077" id="{C98528EC-44CD-4FD0-A89E-BA2FBA4FE295}">
            <xm:f>$D36=プルダウン用!$M$5</xm:f>
            <x14:dxf>
              <fill>
                <patternFill>
                  <bgColor rgb="FFFFFF00"/>
                </patternFill>
              </fill>
            </x14:dxf>
          </x14:cfRule>
          <xm:sqref>E36</xm:sqref>
        </x14:conditionalFormatting>
        <x14:conditionalFormatting xmlns:xm="http://schemas.microsoft.com/office/excel/2006/main">
          <x14:cfRule type="expression" priority="2055" id="{04CFAA48-4925-4911-9809-0C6B6AD33D28}">
            <xm:f>$D39=プルダウン用!$M$5</xm:f>
            <x14:dxf>
              <fill>
                <patternFill>
                  <bgColor rgb="FFFFFF00"/>
                </patternFill>
              </fill>
            </x14:dxf>
          </x14:cfRule>
          <xm:sqref>E39:E41</xm:sqref>
        </x14:conditionalFormatting>
        <x14:conditionalFormatting xmlns:xm="http://schemas.microsoft.com/office/excel/2006/main">
          <x14:cfRule type="expression" priority="2044" id="{E93481E6-9048-44D4-A798-BAB62F4696C8}">
            <xm:f>$D42=プルダウン用!$M$5</xm:f>
            <x14:dxf>
              <fill>
                <patternFill>
                  <bgColor rgb="FFFFFF00"/>
                </patternFill>
              </fill>
            </x14:dxf>
          </x14:cfRule>
          <xm:sqref>E42:E44</xm:sqref>
        </x14:conditionalFormatting>
        <x14:conditionalFormatting xmlns:xm="http://schemas.microsoft.com/office/excel/2006/main">
          <x14:cfRule type="expression" priority="2033" id="{671622C0-FA7E-438F-B786-B7548574D32D}">
            <xm:f>$D45=プルダウン用!$M$5</xm:f>
            <x14:dxf>
              <fill>
                <patternFill>
                  <bgColor rgb="FFFFFF00"/>
                </patternFill>
              </fill>
            </x14:dxf>
          </x14:cfRule>
          <xm:sqref>E45:E47</xm:sqref>
        </x14:conditionalFormatting>
        <x14:conditionalFormatting xmlns:xm="http://schemas.microsoft.com/office/excel/2006/main">
          <x14:cfRule type="expression" priority="2022" id="{CE38614B-3D4D-4711-9968-E8146CB581F9}">
            <xm:f>$D48=プルダウン用!$M$5</xm:f>
            <x14:dxf>
              <fill>
                <patternFill>
                  <bgColor rgb="FFFFFF00"/>
                </patternFill>
              </fill>
            </x14:dxf>
          </x14:cfRule>
          <xm:sqref>E48:E50</xm:sqref>
        </x14:conditionalFormatting>
        <x14:conditionalFormatting xmlns:xm="http://schemas.microsoft.com/office/excel/2006/main">
          <x14:cfRule type="expression" priority="2011" id="{A4CBE890-0A13-4945-B88E-83F2443D5CA1}">
            <xm:f>$D51=プルダウン用!$M$5</xm:f>
            <x14:dxf>
              <fill>
                <patternFill>
                  <bgColor rgb="FFFFFF00"/>
                </patternFill>
              </fill>
            </x14:dxf>
          </x14:cfRule>
          <xm:sqref>E51:E53</xm:sqref>
        </x14:conditionalFormatting>
        <x14:conditionalFormatting xmlns:xm="http://schemas.microsoft.com/office/excel/2006/main">
          <x14:cfRule type="expression" priority="2000" id="{8BAB1A3B-DDC9-41CA-9034-368A0023756A}">
            <xm:f>$D58=プルダウン用!$M$5</xm:f>
            <x14:dxf>
              <fill>
                <patternFill>
                  <bgColor rgb="FFFFFF00"/>
                </patternFill>
              </fill>
            </x14:dxf>
          </x14:cfRule>
          <xm:sqref>E58:E60</xm:sqref>
        </x14:conditionalFormatting>
        <x14:conditionalFormatting xmlns:xm="http://schemas.microsoft.com/office/excel/2006/main">
          <x14:cfRule type="expression" priority="1978" id="{217F500C-EB15-4A5D-AC52-CDDCDB09862B}">
            <xm:f>$D71=プルダウン用!$M$5</xm:f>
            <x14:dxf>
              <fill>
                <patternFill>
                  <bgColor rgb="FFFFFF00"/>
                </patternFill>
              </fill>
            </x14:dxf>
          </x14:cfRule>
          <xm:sqref>E71:E73</xm:sqref>
        </x14:conditionalFormatting>
        <x14:conditionalFormatting xmlns:xm="http://schemas.microsoft.com/office/excel/2006/main">
          <x14:cfRule type="expression" priority="1967" id="{C1CF7E80-0874-436C-A150-A6B9C7E84FD8}">
            <xm:f>$D74=プルダウン用!$M$5</xm:f>
            <x14:dxf>
              <fill>
                <patternFill>
                  <bgColor rgb="FFFFFF00"/>
                </patternFill>
              </fill>
            </x14:dxf>
          </x14:cfRule>
          <xm:sqref>E74:E76</xm:sqref>
        </x14:conditionalFormatting>
        <x14:conditionalFormatting xmlns:xm="http://schemas.microsoft.com/office/excel/2006/main">
          <x14:cfRule type="expression" priority="1945" id="{CFAE0208-1700-4F84-868F-45E3D2916005}">
            <xm:f>$D77=プルダウン用!$M$5</xm:f>
            <x14:dxf>
              <fill>
                <patternFill>
                  <bgColor rgb="FFFFFF00"/>
                </patternFill>
              </fill>
            </x14:dxf>
          </x14:cfRule>
          <xm:sqref>E77:E79</xm:sqref>
        </x14:conditionalFormatting>
        <x14:conditionalFormatting xmlns:xm="http://schemas.microsoft.com/office/excel/2006/main">
          <x14:cfRule type="expression" priority="1934" id="{E6ECCE9A-DBE5-4E10-989A-71CF6309F62F}">
            <xm:f>$D80=プルダウン用!$M$5</xm:f>
            <x14:dxf>
              <fill>
                <patternFill>
                  <bgColor rgb="FFFFFF00"/>
                </patternFill>
              </fill>
            </x14:dxf>
          </x14:cfRule>
          <xm:sqref>E80:E88</xm:sqref>
        </x14:conditionalFormatting>
        <x14:conditionalFormatting xmlns:xm="http://schemas.microsoft.com/office/excel/2006/main">
          <x14:cfRule type="expression" priority="1925" id="{24D2A2AE-228B-472C-B231-9CCCB706BF71}">
            <xm:f>$D89=プルダウン用!$M$5</xm:f>
            <x14:dxf>
              <fill>
                <patternFill>
                  <bgColor rgb="FFFFFF00"/>
                </patternFill>
              </fill>
            </x14:dxf>
          </x14:cfRule>
          <xm:sqref>E89:E91</xm:sqref>
        </x14:conditionalFormatting>
        <x14:conditionalFormatting xmlns:xm="http://schemas.microsoft.com/office/excel/2006/main">
          <x14:cfRule type="expression" priority="1916" id="{D77E5DA7-DC60-4FE6-A5E9-89596E40C2FA}">
            <xm:f>$D92=プルダウン用!$M$5</xm:f>
            <x14:dxf>
              <fill>
                <patternFill>
                  <bgColor rgb="FFFFFF00"/>
                </patternFill>
              </fill>
            </x14:dxf>
          </x14:cfRule>
          <xm:sqref>E92:E94</xm:sqref>
        </x14:conditionalFormatting>
        <x14:conditionalFormatting xmlns:xm="http://schemas.microsoft.com/office/excel/2006/main">
          <x14:cfRule type="expression" priority="1907" id="{1E937098-C645-4E64-95A0-2C27F46B62CC}">
            <xm:f>$D95=プルダウン用!$M$5</xm:f>
            <x14:dxf>
              <fill>
                <patternFill>
                  <bgColor rgb="FFFFFF00"/>
                </patternFill>
              </fill>
            </x14:dxf>
          </x14:cfRule>
          <xm:sqref>E95:E97</xm:sqref>
        </x14:conditionalFormatting>
        <x14:conditionalFormatting xmlns:xm="http://schemas.microsoft.com/office/excel/2006/main">
          <x14:cfRule type="expression" priority="1887" id="{22E83D04-32A2-4536-B47A-5DFBB6E3326C}">
            <xm:f>$D105=プルダウン用!$M$5</xm:f>
            <x14:dxf>
              <fill>
                <patternFill>
                  <bgColor rgb="FFFFFF00"/>
                </patternFill>
              </fill>
            </x14:dxf>
          </x14:cfRule>
          <xm:sqref>E105:E107</xm:sqref>
        </x14:conditionalFormatting>
        <x14:conditionalFormatting xmlns:xm="http://schemas.microsoft.com/office/excel/2006/main">
          <x14:cfRule type="expression" priority="1878" id="{EF8A347C-FA68-46A7-9BF8-9BE2D048D2A5}">
            <xm:f>$D108=プルダウン用!$M$5</xm:f>
            <x14:dxf>
              <fill>
                <patternFill>
                  <bgColor rgb="FFFFFF00"/>
                </patternFill>
              </fill>
            </x14:dxf>
          </x14:cfRule>
          <xm:sqref>E108:E110</xm:sqref>
        </x14:conditionalFormatting>
        <x14:conditionalFormatting xmlns:xm="http://schemas.microsoft.com/office/excel/2006/main">
          <x14:cfRule type="expression" priority="1869" id="{2681D824-17D8-4A59-A4FF-DD1731A540FE}">
            <xm:f>$D111=プルダウン用!$M$5</xm:f>
            <x14:dxf>
              <fill>
                <patternFill>
                  <bgColor rgb="FFFFFF00"/>
                </patternFill>
              </fill>
            </x14:dxf>
          </x14:cfRule>
          <xm:sqref>E111:E115</xm:sqref>
        </x14:conditionalFormatting>
        <x14:conditionalFormatting xmlns:xm="http://schemas.microsoft.com/office/excel/2006/main">
          <x14:cfRule type="expression" priority="1860" id="{C595468B-4F48-46E3-902C-BEB99D42F947}">
            <xm:f>$D116=プルダウン用!$M$5</xm:f>
            <x14:dxf>
              <fill>
                <patternFill>
                  <bgColor rgb="FFFFFF00"/>
                </patternFill>
              </fill>
            </x14:dxf>
          </x14:cfRule>
          <xm:sqref>E116:E118</xm:sqref>
        </x14:conditionalFormatting>
        <x14:conditionalFormatting xmlns:xm="http://schemas.microsoft.com/office/excel/2006/main">
          <x14:cfRule type="expression" priority="1851" id="{7D6C7DD6-D2C0-4620-910A-D3FBEAF4D481}">
            <xm:f>$D119=プルダウン用!$M$5</xm:f>
            <x14:dxf>
              <fill>
                <patternFill>
                  <bgColor rgb="FFFFFF00"/>
                </patternFill>
              </fill>
            </x14:dxf>
          </x14:cfRule>
          <xm:sqref>E119:E121</xm:sqref>
        </x14:conditionalFormatting>
        <x14:conditionalFormatting xmlns:xm="http://schemas.microsoft.com/office/excel/2006/main">
          <x14:cfRule type="expression" priority="1840" id="{21329A0A-174F-41ED-A186-76056BC974BE}">
            <xm:f>$D122=プルダウン用!$M$5</xm:f>
            <x14:dxf>
              <fill>
                <patternFill>
                  <bgColor rgb="FFFFFF00"/>
                </patternFill>
              </fill>
            </x14:dxf>
          </x14:cfRule>
          <xm:sqref>E122:E124</xm:sqref>
        </x14:conditionalFormatting>
        <x14:conditionalFormatting xmlns:xm="http://schemas.microsoft.com/office/excel/2006/main">
          <x14:cfRule type="expression" priority="1829" id="{0951EF9B-6721-4C2A-8AF0-884B88962084}">
            <xm:f>$D129=プルダウン用!$M$5</xm:f>
            <x14:dxf>
              <fill>
                <patternFill>
                  <bgColor rgb="FFFFFF00"/>
                </patternFill>
              </fill>
            </x14:dxf>
          </x14:cfRule>
          <xm:sqref>E129:E133</xm:sqref>
        </x14:conditionalFormatting>
        <x14:conditionalFormatting xmlns:xm="http://schemas.microsoft.com/office/excel/2006/main">
          <x14:cfRule type="expression" priority="1820" id="{EC0577FB-E4C3-4A76-BD09-CD3203F749E2}">
            <xm:f>$D134=プルダウン用!$M$5</xm:f>
            <x14:dxf>
              <fill>
                <patternFill>
                  <bgColor rgb="FFFFFF00"/>
                </patternFill>
              </fill>
            </x14:dxf>
          </x14:cfRule>
          <xm:sqref>E134:E136</xm:sqref>
        </x14:conditionalFormatting>
        <x14:conditionalFormatting xmlns:xm="http://schemas.microsoft.com/office/excel/2006/main">
          <x14:cfRule type="expression" priority="1811" id="{7FC971E5-0B97-46BB-807B-9DFBA4A26B87}">
            <xm:f>$D140=プルダウン用!$M$5</xm:f>
            <x14:dxf>
              <fill>
                <patternFill>
                  <bgColor rgb="FFFFFF00"/>
                </patternFill>
              </fill>
            </x14:dxf>
          </x14:cfRule>
          <xm:sqref>E140:E145</xm:sqref>
        </x14:conditionalFormatting>
        <x14:conditionalFormatting xmlns:xm="http://schemas.microsoft.com/office/excel/2006/main">
          <x14:cfRule type="expression" priority="1802" id="{02AB4CFA-5839-49E8-94F2-9D7DC88EDE45}">
            <xm:f>$D146=プルダウン用!$M$5</xm:f>
            <x14:dxf>
              <fill>
                <patternFill>
                  <bgColor rgb="FFFFFF00"/>
                </patternFill>
              </fill>
            </x14:dxf>
          </x14:cfRule>
          <xm:sqref>E146:E150</xm:sqref>
        </x14:conditionalFormatting>
        <x14:conditionalFormatting xmlns:xm="http://schemas.microsoft.com/office/excel/2006/main">
          <x14:cfRule type="expression" priority="1793" id="{FB2C6309-04A7-42AF-8BF8-2A8B7E7E84D5}">
            <xm:f>$D151=プルダウン用!$M$5</xm:f>
            <x14:dxf>
              <fill>
                <patternFill>
                  <bgColor rgb="FFFFFF00"/>
                </patternFill>
              </fill>
            </x14:dxf>
          </x14:cfRule>
          <xm:sqref>E151:E153</xm:sqref>
        </x14:conditionalFormatting>
        <x14:conditionalFormatting xmlns:xm="http://schemas.microsoft.com/office/excel/2006/main">
          <x14:cfRule type="expression" priority="1784" id="{BC502F74-FD3E-4959-865D-34C6C6FC0F48}">
            <xm:f>$D154=プルダウン用!$M$5</xm:f>
            <x14:dxf>
              <fill>
                <patternFill>
                  <bgColor rgb="FFFFFF00"/>
                </patternFill>
              </fill>
            </x14:dxf>
          </x14:cfRule>
          <xm:sqref>E154:E156</xm:sqref>
        </x14:conditionalFormatting>
        <x14:conditionalFormatting xmlns:xm="http://schemas.microsoft.com/office/excel/2006/main">
          <x14:cfRule type="expression" priority="1762" id="{5396927D-1503-409B-B486-92AE738CC465}">
            <xm:f>$D164=プルダウン用!$M$5</xm:f>
            <x14:dxf>
              <fill>
                <patternFill>
                  <bgColor rgb="FFFFFF00"/>
                </patternFill>
              </fill>
            </x14:dxf>
          </x14:cfRule>
          <xm:sqref>E164:E166</xm:sqref>
        </x14:conditionalFormatting>
        <x14:conditionalFormatting xmlns:xm="http://schemas.microsoft.com/office/excel/2006/main">
          <x14:cfRule type="expression" priority="1753" id="{14C8D8BE-185E-49FA-8E43-65D9E0AC2918}">
            <xm:f>$D167=プルダウン用!$M$5</xm:f>
            <x14:dxf>
              <fill>
                <patternFill>
                  <bgColor rgb="FFFFFF00"/>
                </patternFill>
              </fill>
            </x14:dxf>
          </x14:cfRule>
          <xm:sqref>E167:E169</xm:sqref>
        </x14:conditionalFormatting>
        <x14:conditionalFormatting xmlns:xm="http://schemas.microsoft.com/office/excel/2006/main">
          <x14:cfRule type="expression" priority="1744" id="{434A7B6F-D81A-4FBC-84AC-E1CABB7964AF}">
            <xm:f>$D170=プルダウン用!$M$5</xm:f>
            <x14:dxf>
              <fill>
                <patternFill>
                  <bgColor rgb="FFFFFF00"/>
                </patternFill>
              </fill>
            </x14:dxf>
          </x14:cfRule>
          <xm:sqref>E170:E172</xm:sqref>
        </x14:conditionalFormatting>
        <x14:conditionalFormatting xmlns:xm="http://schemas.microsoft.com/office/excel/2006/main">
          <x14:cfRule type="expression" priority="1735" id="{A0044673-753A-4742-B939-DC329F615EEA}">
            <xm:f>$D173=プルダウン用!$M$5</xm:f>
            <x14:dxf>
              <fill>
                <patternFill>
                  <bgColor rgb="FFFFFF00"/>
                </patternFill>
              </fill>
            </x14:dxf>
          </x14:cfRule>
          <xm:sqref>E173:E176</xm:sqref>
        </x14:conditionalFormatting>
        <x14:conditionalFormatting xmlns:xm="http://schemas.microsoft.com/office/excel/2006/main">
          <x14:cfRule type="expression" priority="1706" id="{7C851CE4-8E79-46D6-8220-B76A83323CAF}">
            <xm:f>$D177=プルダウン用!$M$5</xm:f>
            <x14:dxf>
              <fill>
                <patternFill>
                  <bgColor rgb="FFFFFF00"/>
                </patternFill>
              </fill>
            </x14:dxf>
          </x14:cfRule>
          <xm:sqref>E177:E179</xm:sqref>
        </x14:conditionalFormatting>
        <x14:conditionalFormatting xmlns:xm="http://schemas.microsoft.com/office/excel/2006/main">
          <x14:cfRule type="expression" priority="1697" id="{ECBF761B-718E-4BBE-AA93-19EEED5316C4}">
            <xm:f>$D180=プルダウン用!$M$5</xm:f>
            <x14:dxf>
              <fill>
                <patternFill>
                  <bgColor rgb="FFFFFF00"/>
                </patternFill>
              </fill>
            </x14:dxf>
          </x14:cfRule>
          <xm:sqref>E180:E182</xm:sqref>
        </x14:conditionalFormatting>
        <x14:conditionalFormatting xmlns:xm="http://schemas.microsoft.com/office/excel/2006/main">
          <x14:cfRule type="expression" priority="1659" id="{9AA8BE71-CC9F-4790-B0F1-617A1C2682A1}">
            <xm:f>$D191=プルダウン用!$M$5</xm:f>
            <x14:dxf>
              <fill>
                <patternFill>
                  <bgColor rgb="FFFFFF00"/>
                </patternFill>
              </fill>
            </x14:dxf>
          </x14:cfRule>
          <xm:sqref>E191:E193</xm:sqref>
        </x14:conditionalFormatting>
        <x14:conditionalFormatting xmlns:xm="http://schemas.microsoft.com/office/excel/2006/main">
          <x14:cfRule type="expression" priority="1650" id="{A0368A33-3860-47FF-A511-01A4F52B300B}">
            <xm:f>$D194=プルダウン用!$M$5</xm:f>
            <x14:dxf>
              <fill>
                <patternFill>
                  <bgColor rgb="FFFFFF00"/>
                </patternFill>
              </fill>
            </x14:dxf>
          </x14:cfRule>
          <xm:sqref>E194:E196</xm:sqref>
        </x14:conditionalFormatting>
        <x14:conditionalFormatting xmlns:xm="http://schemas.microsoft.com/office/excel/2006/main">
          <x14:cfRule type="expression" priority="1639" id="{A99D8412-AD5A-4763-9BD8-A5F8A28CD3B8}">
            <xm:f>$D227=プルダウン用!$M$5</xm:f>
            <x14:dxf>
              <fill>
                <patternFill>
                  <bgColor rgb="FFFFFF00"/>
                </patternFill>
              </fill>
            </x14:dxf>
          </x14:cfRule>
          <xm:sqref>E227:E229</xm:sqref>
        </x14:conditionalFormatting>
        <x14:conditionalFormatting xmlns:xm="http://schemas.microsoft.com/office/excel/2006/main">
          <x14:cfRule type="expression" priority="1630" id="{184BF38F-7677-4038-859E-73991866D245}">
            <xm:f>$D230=プルダウン用!$M$5</xm:f>
            <x14:dxf>
              <fill>
                <patternFill>
                  <bgColor rgb="FFFFFF00"/>
                </patternFill>
              </fill>
            </x14:dxf>
          </x14:cfRule>
          <xm:sqref>E230:E232</xm:sqref>
        </x14:conditionalFormatting>
        <x14:conditionalFormatting xmlns:xm="http://schemas.microsoft.com/office/excel/2006/main">
          <x14:cfRule type="expression" priority="1621" id="{F6E47C3E-8780-4805-BDC0-C9E1DE15EC98}">
            <xm:f>$D233=プルダウン用!$M$5</xm:f>
            <x14:dxf>
              <fill>
                <patternFill>
                  <bgColor rgb="FFFFFF00"/>
                </patternFill>
              </fill>
            </x14:dxf>
          </x14:cfRule>
          <xm:sqref>E233:E235</xm:sqref>
        </x14:conditionalFormatting>
        <x14:conditionalFormatting xmlns:xm="http://schemas.microsoft.com/office/excel/2006/main">
          <x14:cfRule type="expression" priority="1612" id="{71A6C918-1CCE-4BF3-A142-CD6D6F9ED688}">
            <xm:f>$D236=プルダウン用!$M$5</xm:f>
            <x14:dxf>
              <fill>
                <patternFill>
                  <bgColor rgb="FFFFFF00"/>
                </patternFill>
              </fill>
            </x14:dxf>
          </x14:cfRule>
          <xm:sqref>E236:E240</xm:sqref>
        </x14:conditionalFormatting>
        <x14:conditionalFormatting xmlns:xm="http://schemas.microsoft.com/office/excel/2006/main">
          <x14:cfRule type="expression" priority="1601" id="{56EFB04C-8674-4AA6-AB30-06D2A65139C3}">
            <xm:f>$D332=プルダウン用!$M$5</xm:f>
            <x14:dxf>
              <fill>
                <patternFill>
                  <bgColor rgb="FFFFFF00"/>
                </patternFill>
              </fill>
            </x14:dxf>
          </x14:cfRule>
          <xm:sqref>E332:E334</xm:sqref>
        </x14:conditionalFormatting>
        <x14:conditionalFormatting xmlns:xm="http://schemas.microsoft.com/office/excel/2006/main">
          <x14:cfRule type="expression" priority="1592" id="{50AC104A-90F9-408A-A2B1-7FF37D0B5842}">
            <xm:f>$D335=プルダウン用!$M$5</xm:f>
            <x14:dxf>
              <fill>
                <patternFill>
                  <bgColor rgb="FFFFFF00"/>
                </patternFill>
              </fill>
            </x14:dxf>
          </x14:cfRule>
          <xm:sqref>E335:E337</xm:sqref>
        </x14:conditionalFormatting>
        <x14:conditionalFormatting xmlns:xm="http://schemas.microsoft.com/office/excel/2006/main">
          <x14:cfRule type="expression" priority="1563" id="{4915C6CA-570C-4244-9B2B-C1273591D1BE}">
            <xm:f>$D355=プルダウン用!$M$5</xm:f>
            <x14:dxf>
              <fill>
                <patternFill>
                  <bgColor rgb="FFFFFF00"/>
                </patternFill>
              </fill>
            </x14:dxf>
          </x14:cfRule>
          <xm:sqref>E355:E357</xm:sqref>
        </x14:conditionalFormatting>
        <x14:conditionalFormatting xmlns:xm="http://schemas.microsoft.com/office/excel/2006/main">
          <x14:cfRule type="expression" priority="1554" id="{203913FA-95D6-4151-87A6-AB76ED86B3AD}">
            <xm:f>$D358=プルダウン用!$M$5</xm:f>
            <x14:dxf>
              <fill>
                <patternFill>
                  <bgColor rgb="FFFFFF00"/>
                </patternFill>
              </fill>
            </x14:dxf>
          </x14:cfRule>
          <xm:sqref>E358:E360</xm:sqref>
        </x14:conditionalFormatting>
        <x14:conditionalFormatting xmlns:xm="http://schemas.microsoft.com/office/excel/2006/main">
          <x14:cfRule type="expression" priority="1545" id="{7E09D07D-FEC0-472F-B41C-687CA9D74940}">
            <xm:f>$D361=プルダウン用!$M$5</xm:f>
            <x14:dxf>
              <fill>
                <patternFill>
                  <bgColor rgb="FFFFFF00"/>
                </patternFill>
              </fill>
            </x14:dxf>
          </x14:cfRule>
          <xm:sqref>E361:E363</xm:sqref>
        </x14:conditionalFormatting>
        <x14:conditionalFormatting xmlns:xm="http://schemas.microsoft.com/office/excel/2006/main">
          <x14:cfRule type="expression" priority="1536" id="{E113CCDA-7792-4C1D-B4B2-9AD45BEA4A4A}">
            <xm:f>$D364=プルダウン用!$M$5</xm:f>
            <x14:dxf>
              <fill>
                <patternFill>
                  <bgColor rgb="FFFFFF00"/>
                </patternFill>
              </fill>
            </x14:dxf>
          </x14:cfRule>
          <xm:sqref>E364:E367</xm:sqref>
        </x14:conditionalFormatting>
        <x14:conditionalFormatting xmlns:xm="http://schemas.microsoft.com/office/excel/2006/main">
          <x14:cfRule type="expression" priority="1516" id="{232646A6-8817-4D03-A956-3F2ECC7054AA}">
            <xm:f>$D375=プルダウン用!$M$5</xm:f>
            <x14:dxf>
              <fill>
                <patternFill>
                  <bgColor rgb="FFFFFF00"/>
                </patternFill>
              </fill>
            </x14:dxf>
          </x14:cfRule>
          <xm:sqref>E375:E377</xm:sqref>
        </x14:conditionalFormatting>
        <x14:conditionalFormatting xmlns:xm="http://schemas.microsoft.com/office/excel/2006/main">
          <x14:cfRule type="expression" priority="1507" id="{1C3985D6-C135-4ACC-B516-A491DD85DFFB}">
            <xm:f>$D378=プルダウン用!$M$5</xm:f>
            <x14:dxf>
              <fill>
                <patternFill>
                  <bgColor rgb="FFFFFF00"/>
                </patternFill>
              </fill>
            </x14:dxf>
          </x14:cfRule>
          <xm:sqref>E378:E382</xm:sqref>
        </x14:conditionalFormatting>
        <x14:conditionalFormatting xmlns:xm="http://schemas.microsoft.com/office/excel/2006/main">
          <x14:cfRule type="expression" priority="1498" id="{9079028A-3A7B-4C59-A71F-C99FF6E461EE}">
            <xm:f>$D383=プルダウン用!$M$5</xm:f>
            <x14:dxf>
              <fill>
                <patternFill>
                  <bgColor rgb="FFFFFF00"/>
                </patternFill>
              </fill>
            </x14:dxf>
          </x14:cfRule>
          <xm:sqref>E383:E385</xm:sqref>
        </x14:conditionalFormatting>
        <x14:conditionalFormatting xmlns:xm="http://schemas.microsoft.com/office/excel/2006/main">
          <x14:cfRule type="expression" priority="1489" id="{34340FDB-6B9F-4AF5-8E76-A9B25A51DAD6}">
            <xm:f>$D386=プルダウン用!$M$5</xm:f>
            <x14:dxf>
              <fill>
                <patternFill>
                  <bgColor rgb="FFFFFF00"/>
                </patternFill>
              </fill>
            </x14:dxf>
          </x14:cfRule>
          <xm:sqref>E386:E388</xm:sqref>
        </x14:conditionalFormatting>
        <x14:conditionalFormatting xmlns:xm="http://schemas.microsoft.com/office/excel/2006/main">
          <x14:cfRule type="expression" priority="1478" id="{BDB1CA39-CCFA-431C-8E74-D24702355D88}">
            <xm:f>$D201=プルダウン用!$M$5</xm:f>
            <x14:dxf>
              <fill>
                <patternFill>
                  <bgColor rgb="FFFFFF00"/>
                </patternFill>
              </fill>
            </x14:dxf>
          </x14:cfRule>
          <xm:sqref>E201:E203</xm:sqref>
        </x14:conditionalFormatting>
        <x14:conditionalFormatting xmlns:xm="http://schemas.microsoft.com/office/excel/2006/main">
          <x14:cfRule type="expression" priority="1413" id="{818653AB-4D03-4671-8BEB-15D184FCF874}">
            <xm:f>$D208=プルダウン用!$M$5</xm:f>
            <x14:dxf>
              <fill>
                <patternFill>
                  <bgColor rgb="FFFFFF00"/>
                </patternFill>
              </fill>
            </x14:dxf>
          </x14:cfRule>
          <xm:sqref>E208:E210</xm:sqref>
        </x14:conditionalFormatting>
        <x14:conditionalFormatting xmlns:xm="http://schemas.microsoft.com/office/excel/2006/main">
          <x14:cfRule type="expression" priority="1442" id="{FA2AFD7D-AB31-4985-B80D-AFC7D3251D74}">
            <xm:f>$D204=プルダウン用!$M$5</xm:f>
            <x14:dxf>
              <fill>
                <patternFill>
                  <bgColor rgb="FFFFFF00"/>
                </patternFill>
              </fill>
            </x14:dxf>
          </x14:cfRule>
          <xm:sqref>E204:E207</xm:sqref>
        </x14:conditionalFormatting>
        <x14:conditionalFormatting xmlns:xm="http://schemas.microsoft.com/office/excel/2006/main">
          <x14:cfRule type="expression" priority="1404" id="{FEE53E48-044F-4CF4-B401-B37B598DED5E}">
            <xm:f>$D211=プルダウン用!$M$5</xm:f>
            <x14:dxf>
              <fill>
                <patternFill>
                  <bgColor rgb="FFFFFF00"/>
                </patternFill>
              </fill>
            </x14:dxf>
          </x14:cfRule>
          <xm:sqref>E211:E213</xm:sqref>
        </x14:conditionalFormatting>
        <x14:conditionalFormatting xmlns:xm="http://schemas.microsoft.com/office/excel/2006/main">
          <x14:cfRule type="expression" priority="1395" id="{9A3CABD2-B1A8-4AC4-8FAA-5804EA524CDB}">
            <xm:f>$D214=プルダウン用!$M$5</xm:f>
            <x14:dxf>
              <fill>
                <patternFill>
                  <bgColor rgb="FFFFFF00"/>
                </patternFill>
              </fill>
            </x14:dxf>
          </x14:cfRule>
          <xm:sqref>E214:E217</xm:sqref>
        </x14:conditionalFormatting>
        <x14:conditionalFormatting xmlns:xm="http://schemas.microsoft.com/office/excel/2006/main">
          <x14:cfRule type="expression" priority="1366" id="{AEFE9903-706E-4D40-9C30-BC63531115D3}">
            <xm:f>$D218=プルダウン用!$M$5</xm:f>
            <x14:dxf>
              <fill>
                <patternFill>
                  <bgColor rgb="FFFFFF00"/>
                </patternFill>
              </fill>
            </x14:dxf>
          </x14:cfRule>
          <xm:sqref>E218:E220</xm:sqref>
        </x14:conditionalFormatting>
        <x14:conditionalFormatting xmlns:xm="http://schemas.microsoft.com/office/excel/2006/main">
          <x14:cfRule type="expression" priority="1299" id="{660542B6-6EF3-46C0-B3CA-25318257ACDA}">
            <xm:f>$D137=プルダウン用!$M$5</xm:f>
            <x14:dxf>
              <fill>
                <patternFill>
                  <bgColor rgb="FFFFFF00"/>
                </patternFill>
              </fill>
            </x14:dxf>
          </x14:cfRule>
          <xm:sqref>E137:E139</xm:sqref>
        </x14:conditionalFormatting>
        <x14:conditionalFormatting xmlns:xm="http://schemas.microsoft.com/office/excel/2006/main">
          <x14:cfRule type="expression" priority="1288" id="{1DAA2347-4F54-49AA-82B4-C138F36DFC69}">
            <xm:f>$D248=プルダウン用!$M$5</xm:f>
            <x14:dxf>
              <fill>
                <patternFill>
                  <bgColor rgb="FFFFFF00"/>
                </patternFill>
              </fill>
            </x14:dxf>
          </x14:cfRule>
          <xm:sqref>E248:E252</xm:sqref>
        </x14:conditionalFormatting>
        <x14:conditionalFormatting xmlns:xm="http://schemas.microsoft.com/office/excel/2006/main">
          <x14:cfRule type="expression" priority="1279" id="{8CC1FA4D-164E-46B4-9715-8ED41426A207}">
            <xm:f>$D253=プルダウン用!$M$5</xm:f>
            <x14:dxf>
              <fill>
                <patternFill>
                  <bgColor rgb="FFFFFF00"/>
                </patternFill>
              </fill>
            </x14:dxf>
          </x14:cfRule>
          <xm:sqref>E253:E255</xm:sqref>
        </x14:conditionalFormatting>
        <x14:conditionalFormatting xmlns:xm="http://schemas.microsoft.com/office/excel/2006/main">
          <x14:cfRule type="expression" priority="1261" id="{4C1F2692-0FFE-4A8C-A89D-E57F1004381E}">
            <xm:f>$D259=プルダウン用!$M$5</xm:f>
            <x14:dxf>
              <fill>
                <patternFill>
                  <bgColor rgb="FFFFFF00"/>
                </patternFill>
              </fill>
            </x14:dxf>
          </x14:cfRule>
          <xm:sqref>E259:E263</xm:sqref>
        </x14:conditionalFormatting>
        <x14:conditionalFormatting xmlns:xm="http://schemas.microsoft.com/office/excel/2006/main">
          <x14:cfRule type="expression" priority="1252" id="{7CCF951D-15E8-4B96-AE52-5155FCEE7776}">
            <xm:f>$D264=プルダウン用!$M$5</xm:f>
            <x14:dxf>
              <fill>
                <patternFill>
                  <bgColor rgb="FFFFFF00"/>
                </patternFill>
              </fill>
            </x14:dxf>
          </x14:cfRule>
          <xm:sqref>E264:E266</xm:sqref>
        </x14:conditionalFormatting>
        <x14:conditionalFormatting xmlns:xm="http://schemas.microsoft.com/office/excel/2006/main">
          <x14:cfRule type="expression" priority="1221" id="{E2180EFE-735C-4569-B733-47749B0DA80D}">
            <xm:f>$D256=プルダウン用!$M$5</xm:f>
            <x14:dxf>
              <fill>
                <patternFill>
                  <bgColor rgb="FFFFFF00"/>
                </patternFill>
              </fill>
            </x14:dxf>
          </x14:cfRule>
          <xm:sqref>E256:E258</xm:sqref>
        </x14:conditionalFormatting>
        <x14:conditionalFormatting xmlns:xm="http://schemas.microsoft.com/office/excel/2006/main">
          <x14:cfRule type="expression" priority="1210" id="{5356AF20-95C8-41E0-BD61-4FBE949B9E7C}">
            <xm:f>$D274=プルダウン用!$M$5</xm:f>
            <x14:dxf>
              <fill>
                <patternFill>
                  <bgColor rgb="FFFFFF00"/>
                </patternFill>
              </fill>
            </x14:dxf>
          </x14:cfRule>
          <xm:sqref>E274:E276</xm:sqref>
        </x14:conditionalFormatting>
        <x14:conditionalFormatting xmlns:xm="http://schemas.microsoft.com/office/excel/2006/main">
          <x14:cfRule type="expression" priority="1201" id="{1A8F09B6-5AEF-49F0-B1EA-7A18110C42AF}">
            <xm:f>$D277=プルダウン用!$M$5</xm:f>
            <x14:dxf>
              <fill>
                <patternFill>
                  <bgColor rgb="FFFFFF00"/>
                </patternFill>
              </fill>
            </x14:dxf>
          </x14:cfRule>
          <xm:sqref>E277:E279</xm:sqref>
        </x14:conditionalFormatting>
        <x14:conditionalFormatting xmlns:xm="http://schemas.microsoft.com/office/excel/2006/main">
          <x14:cfRule type="expression" priority="1192" id="{D1944AF1-B394-45D5-82BD-ABCE3F133598}">
            <xm:f>$D280=プルダウン用!$M$5</xm:f>
            <x14:dxf>
              <fill>
                <patternFill>
                  <bgColor rgb="FFFFFF00"/>
                </patternFill>
              </fill>
            </x14:dxf>
          </x14:cfRule>
          <xm:sqref>E280:E282</xm:sqref>
        </x14:conditionalFormatting>
        <x14:conditionalFormatting xmlns:xm="http://schemas.microsoft.com/office/excel/2006/main">
          <x14:cfRule type="expression" priority="1183" id="{9C6B5490-994F-4FD8-BA0E-DFCDC7C5C99A}">
            <xm:f>$D283=プルダウン用!$M$5</xm:f>
            <x14:dxf>
              <fill>
                <patternFill>
                  <bgColor rgb="FFFFFF00"/>
                </patternFill>
              </fill>
            </x14:dxf>
          </x14:cfRule>
          <xm:sqref>E283:E286</xm:sqref>
        </x14:conditionalFormatting>
        <x14:conditionalFormatting xmlns:xm="http://schemas.microsoft.com/office/excel/2006/main">
          <x14:cfRule type="expression" priority="1163" id="{1C49F02C-B9E9-4CD8-889D-50531E42F5FD}">
            <xm:f>$D287=プルダウン用!$M$5</xm:f>
            <x14:dxf>
              <fill>
                <patternFill>
                  <bgColor rgb="FFFFFF00"/>
                </patternFill>
              </fill>
            </x14:dxf>
          </x14:cfRule>
          <xm:sqref>E287:E289</xm:sqref>
        </x14:conditionalFormatting>
        <x14:conditionalFormatting xmlns:xm="http://schemas.microsoft.com/office/excel/2006/main">
          <x14:cfRule type="expression" priority="1154" id="{43755868-500A-4079-A905-404384EEAEF6}">
            <xm:f>$D290=プルダウン用!$M$5</xm:f>
            <x14:dxf>
              <fill>
                <patternFill>
                  <bgColor rgb="FFFFFF00"/>
                </patternFill>
              </fill>
            </x14:dxf>
          </x14:cfRule>
          <xm:sqref>E290:E292</xm:sqref>
        </x14:conditionalFormatting>
        <x14:conditionalFormatting xmlns:xm="http://schemas.microsoft.com/office/excel/2006/main">
          <x14:cfRule type="expression" priority="1125" id="{B42F055E-5FC5-4572-B937-A998D8A97A1F}">
            <xm:f>$D298=プルダウン用!$M$5</xm:f>
            <x14:dxf>
              <fill>
                <patternFill>
                  <bgColor rgb="FFFFFF00"/>
                </patternFill>
              </fill>
            </x14:dxf>
          </x14:cfRule>
          <xm:sqref>E298:E300</xm:sqref>
        </x14:conditionalFormatting>
        <x14:conditionalFormatting xmlns:xm="http://schemas.microsoft.com/office/excel/2006/main">
          <x14:cfRule type="expression" priority="1114" id="{B65E88FF-C46F-4626-8615-DA078286AB15}">
            <xm:f>$D338=プルダウン用!$M$5</xm:f>
            <x14:dxf>
              <fill>
                <patternFill>
                  <bgColor rgb="FFFFFF00"/>
                </patternFill>
              </fill>
            </x14:dxf>
          </x14:cfRule>
          <xm:sqref>E338:E340</xm:sqref>
        </x14:conditionalFormatting>
        <x14:conditionalFormatting xmlns:xm="http://schemas.microsoft.com/office/excel/2006/main">
          <x14:cfRule type="expression" priority="1103" id="{DAD12FA1-5860-4EA2-9A3C-72ED8A434FF3}">
            <xm:f>$D341=プルダウン用!$M$5</xm:f>
            <x14:dxf>
              <fill>
                <patternFill>
                  <bgColor rgb="FFFFFF00"/>
                </patternFill>
              </fill>
            </x14:dxf>
          </x14:cfRule>
          <xm:sqref>E341:E344</xm:sqref>
        </x14:conditionalFormatting>
        <x14:conditionalFormatting xmlns:xm="http://schemas.microsoft.com/office/excel/2006/main">
          <x14:cfRule type="expression" priority="1092" id="{C4E8FA13-FC1C-4500-82EB-BE9FB8C38586}">
            <xm:f>$D241=プルダウン用!$M$5</xm:f>
            <x14:dxf>
              <fill>
                <patternFill>
                  <bgColor rgb="FFFFFF00"/>
                </patternFill>
              </fill>
            </x14:dxf>
          </x14:cfRule>
          <xm:sqref>E241:E243</xm:sqref>
        </x14:conditionalFormatting>
        <x14:conditionalFormatting xmlns:xm="http://schemas.microsoft.com/office/excel/2006/main">
          <x14:cfRule type="expression" priority="1081" id="{AB47DDCC-E6DF-4971-AB35-83FEC55291B9}">
            <xm:f>$D267=プルダウン用!$M$5</xm:f>
            <x14:dxf>
              <fill>
                <patternFill>
                  <bgColor rgb="FFFFFF00"/>
                </patternFill>
              </fill>
            </x14:dxf>
          </x14:cfRule>
          <xm:sqref>E267:E269</xm:sqref>
        </x14:conditionalFormatting>
        <x14:conditionalFormatting xmlns:xm="http://schemas.microsoft.com/office/excel/2006/main">
          <x14:cfRule type="expression" priority="1070" id="{A4A4CF91-8DF2-4437-829E-46207AA17F14}">
            <xm:f>$D309=プルダウン用!$M$5</xm:f>
            <x14:dxf>
              <fill>
                <patternFill>
                  <bgColor rgb="FFFFFF00"/>
                </patternFill>
              </fill>
            </x14:dxf>
          </x14:cfRule>
          <xm:sqref>E309:E311</xm:sqref>
        </x14:conditionalFormatting>
        <x14:conditionalFormatting xmlns:xm="http://schemas.microsoft.com/office/excel/2006/main">
          <x14:cfRule type="expression" priority="1059" id="{5A1D05A5-8FB2-4BE8-BB9D-48D9354D8413}">
            <xm:f>$D301=プルダウン用!$M$5</xm:f>
            <x14:dxf>
              <fill>
                <patternFill>
                  <bgColor rgb="FFFFFF00"/>
                </patternFill>
              </fill>
            </x14:dxf>
          </x14:cfRule>
          <xm:sqref>E301:E304</xm:sqref>
        </x14:conditionalFormatting>
        <x14:conditionalFormatting xmlns:xm="http://schemas.microsoft.com/office/excel/2006/main">
          <x14:cfRule type="expression" priority="1048" id="{5F106AAE-1BF2-4E20-9A27-3D773978428B}">
            <xm:f>$D325=プルダウン用!$M$5</xm:f>
            <x14:dxf>
              <fill>
                <patternFill>
                  <bgColor rgb="FFFFFF00"/>
                </patternFill>
              </fill>
            </x14:dxf>
          </x14:cfRule>
          <xm:sqref>E325:E327</xm:sqref>
        </x14:conditionalFormatting>
        <x14:conditionalFormatting xmlns:xm="http://schemas.microsoft.com/office/excel/2006/main">
          <x14:cfRule type="expression" priority="1037" id="{5A4B9D13-137C-4885-A519-C1685D482854}">
            <xm:f>$D348=プルダウン用!$M$5</xm:f>
            <x14:dxf>
              <fill>
                <patternFill>
                  <bgColor rgb="FFFFFF00"/>
                </patternFill>
              </fill>
            </x14:dxf>
          </x14:cfRule>
          <xm:sqref>E348:E350</xm:sqref>
        </x14:conditionalFormatting>
        <x14:conditionalFormatting xmlns:xm="http://schemas.microsoft.com/office/excel/2006/main">
          <x14:cfRule type="expression" priority="1026" id="{D2B0DB8A-2F85-4B3F-B72C-ECF93CD910DC}">
            <xm:f>$D368=プルダウン用!$M$5</xm:f>
            <x14:dxf>
              <fill>
                <patternFill>
                  <bgColor rgb="FFFFFF00"/>
                </patternFill>
              </fill>
            </x14:dxf>
          </x14:cfRule>
          <xm:sqref>E368:E370</xm:sqref>
        </x14:conditionalFormatting>
        <x14:conditionalFormatting xmlns:xm="http://schemas.microsoft.com/office/excel/2006/main">
          <x14:cfRule type="expression" priority="993" id="{7E36AB8A-CB8A-4434-84A9-785AD7698F09}">
            <xm:f>$D322=プルダウン用!$M$5</xm:f>
            <x14:dxf>
              <fill>
                <patternFill>
                  <bgColor rgb="FFFFFF00"/>
                </patternFill>
              </fill>
            </x14:dxf>
          </x14:cfRule>
          <xm:sqref>E322:E324</xm:sqref>
        </x14:conditionalFormatting>
        <x14:conditionalFormatting xmlns:xm="http://schemas.microsoft.com/office/excel/2006/main">
          <x14:cfRule type="expression" priority="982" id="{551384DD-5671-4701-A0BC-E9D2934CF1F9}">
            <xm:f>$D345=プルダウン用!$M$5</xm:f>
            <x14:dxf>
              <fill>
                <patternFill>
                  <bgColor rgb="FFFFFF00"/>
                </patternFill>
              </fill>
            </x14:dxf>
          </x14:cfRule>
          <xm:sqref>E345:E347</xm:sqref>
        </x14:conditionalFormatting>
        <x14:conditionalFormatting xmlns:xm="http://schemas.microsoft.com/office/excel/2006/main">
          <x14:cfRule type="expression" priority="974" id="{8226DAB8-3A13-413E-978D-E3CB088A8E55}">
            <xm:f>$D61=プルダウン用!$M$5</xm:f>
            <x14:dxf>
              <fill>
                <patternFill>
                  <bgColor rgb="FFFFFF00"/>
                </patternFill>
              </fill>
            </x14:dxf>
          </x14:cfRule>
          <xm:sqref>E61:E65</xm:sqref>
        </x14:conditionalFormatting>
        <x14:conditionalFormatting xmlns:xm="http://schemas.microsoft.com/office/excel/2006/main">
          <x14:cfRule type="expression" priority="958" id="{4C275DA1-578A-4183-ABB0-5BCFA4AF9CA4}">
            <xm:f>$D66=プルダウン用!$M$5</xm:f>
            <x14:dxf>
              <fill>
                <patternFill>
                  <bgColor rgb="FFFFFF00"/>
                </patternFill>
              </fill>
            </x14:dxf>
          </x14:cfRule>
          <xm:sqref>E66:E70</xm:sqref>
        </x14:conditionalFormatting>
        <x14:conditionalFormatting xmlns:xm="http://schemas.microsoft.com/office/excel/2006/main">
          <x14:cfRule type="expression" priority="906" id="{91A99817-A541-40D0-BF55-3AE985265C13}">
            <xm:f>$D102=プルダウン用!$M$5</xm:f>
            <x14:dxf>
              <fill>
                <patternFill>
                  <bgColor rgb="FFFFFF00"/>
                </patternFill>
              </fill>
            </x14:dxf>
          </x14:cfRule>
          <xm:sqref>E102:E104</xm:sqref>
        </x14:conditionalFormatting>
        <x14:conditionalFormatting xmlns:xm="http://schemas.microsoft.com/office/excel/2006/main">
          <x14:cfRule type="expression" priority="451" id="{12CF8332-6DD6-4A7C-BE62-F4D937E4FA11}">
            <xm:f>$D316=プルダウン用!$M$5</xm:f>
            <x14:dxf>
              <fill>
                <patternFill>
                  <bgColor rgb="FFFFFF00"/>
                </patternFill>
              </fill>
            </x14:dxf>
          </x14:cfRule>
          <xm:sqref>E316:E318</xm:sqref>
        </x14:conditionalFormatting>
        <x14:conditionalFormatting xmlns:xm="http://schemas.microsoft.com/office/excel/2006/main">
          <x14:cfRule type="expression" priority="450" id="{610116CF-D1B7-4EC6-8A98-F271F07141A9}">
            <xm:f>$D319=プルダウン用!$M$5</xm:f>
            <x14:dxf>
              <fill>
                <patternFill>
                  <bgColor rgb="FFFFFF00"/>
                </patternFill>
              </fill>
            </x14:dxf>
          </x14:cfRule>
          <xm:sqref>E319:E321</xm:sqref>
        </x14:conditionalFormatting>
        <x14:conditionalFormatting xmlns:xm="http://schemas.microsoft.com/office/excel/2006/main">
          <x14:cfRule type="expression" priority="191" id="{99DEA87D-535E-4E1C-B836-A16378C7D472}">
            <xm:f>$D186=プルダウン用!$M$5</xm:f>
            <x14:dxf>
              <fill>
                <patternFill>
                  <bgColor rgb="FFFFFF00"/>
                </patternFill>
              </fill>
            </x14:dxf>
          </x14:cfRule>
          <xm:sqref>E186:E190</xm:sqref>
        </x14:conditionalFormatting>
        <x14:conditionalFormatting xmlns:xm="http://schemas.microsoft.com/office/excel/2006/main">
          <x14:cfRule type="expression" priority="190" id="{E8B4DEC7-362C-4CAB-B6C6-8046C8E09679}">
            <xm:f>$D183=プルダウン用!$M$5</xm:f>
            <x14:dxf>
              <fill>
                <patternFill>
                  <bgColor rgb="FFFFFF00"/>
                </patternFill>
              </fill>
            </x14:dxf>
          </x14:cfRule>
          <xm:sqref>E183:E185</xm:sqref>
        </x14:conditionalFormatting>
        <x14:conditionalFormatting xmlns:xm="http://schemas.microsoft.com/office/excel/2006/main">
          <x14:cfRule type="expression" priority="2054" id="{7B5DC186-D438-4ABE-8292-B49E7BBE73A0}">
            <xm:f>$D39=プルダウン用!$M$5</xm:f>
            <x14:dxf>
              <fill>
                <patternFill patternType="darkTrellis"/>
              </fill>
            </x14:dxf>
          </x14:cfRule>
          <x14:cfRule type="expression" priority="2057" id="{AA7DCCE4-BFB6-4497-B00D-EDA003E5D5BE}">
            <xm:f>$D39=プルダウン用!$M$4</xm:f>
            <x14:dxf>
              <fill>
                <patternFill>
                  <bgColor rgb="FFFFFF00"/>
                </patternFill>
              </fill>
            </x14:dxf>
          </x14:cfRule>
          <xm:sqref>F39:F41</xm:sqref>
        </x14:conditionalFormatting>
        <x14:conditionalFormatting xmlns:xm="http://schemas.microsoft.com/office/excel/2006/main">
          <x14:cfRule type="expression" priority="975" id="{780E6172-E8BF-4196-A820-3FEBD4219CCA}">
            <xm:f>$D36=プルダウン用!$M$5</xm:f>
            <x14:dxf>
              <fill>
                <patternFill patternType="darkTrellis"/>
              </fill>
            </x14:dxf>
          </x14:cfRule>
          <x14:cfRule type="expression" priority="976" id="{422A3688-DB9B-4EC1-BFC7-EE81080AA53C}">
            <xm:f>$D36=プルダウン用!$M$4</xm:f>
            <x14:dxf>
              <fill>
                <patternFill>
                  <bgColor rgb="FFFFFF00"/>
                </patternFill>
              </fill>
            </x14:dxf>
          </x14:cfRule>
          <xm:sqref>F36:F38</xm:sqref>
        </x14:conditionalFormatting>
        <x14:conditionalFormatting xmlns:xm="http://schemas.microsoft.com/office/excel/2006/main">
          <x14:cfRule type="expression" priority="2099" id="{89B157BD-4581-4696-ADE6-8EF0183A3E65}">
            <xm:f>$F$39=プルダウン用!$M$13</xm:f>
            <x14:dxf>
              <fill>
                <patternFill patternType="darkTrellis"/>
              </fill>
            </x14:dxf>
          </x14:cfRule>
          <xm:sqref>H41</xm:sqref>
        </x14:conditionalFormatting>
        <x14:conditionalFormatting xmlns:xm="http://schemas.microsoft.com/office/excel/2006/main">
          <x14:cfRule type="expression" priority="2091" id="{8FF7C940-03AF-49F0-BA8B-9C8B1C9F0F71}">
            <xm:f>$D$36=プルダウン用!$M$5</xm:f>
            <x14:dxf>
              <fill>
                <patternFill patternType="darkTrellis"/>
              </fill>
            </x14:dxf>
          </x14:cfRule>
          <xm:sqref>I36:J36 G37:J38</xm:sqref>
        </x14:conditionalFormatting>
        <x14:conditionalFormatting xmlns:xm="http://schemas.microsoft.com/office/excel/2006/main">
          <x14:cfRule type="expression" priority="2085" id="{8681BD3D-3B43-434E-8177-1C2BC45F6F75}">
            <xm:f>$F$36=プルダウン用!$M$13</xm:f>
            <x14:dxf>
              <fill>
                <patternFill patternType="darkTrellis"/>
              </fill>
            </x14:dxf>
          </x14:cfRule>
          <xm:sqref>G38:J38</xm:sqref>
        </x14:conditionalFormatting>
        <x14:conditionalFormatting xmlns:xm="http://schemas.microsoft.com/office/excel/2006/main">
          <x14:cfRule type="expression" priority="2073" id="{C97F4A67-EA6F-4E98-902E-6CC63FEDDFB8}">
            <xm:f>$F$36=プルダウン用!$M$14</xm:f>
            <x14:dxf>
              <fill>
                <patternFill patternType="darkTrellis"/>
              </fill>
            </x14:dxf>
          </x14:cfRule>
          <xm:sqref>I36:J37</xm:sqref>
        </x14:conditionalFormatting>
        <x14:conditionalFormatting xmlns:xm="http://schemas.microsoft.com/office/excel/2006/main">
          <x14:cfRule type="expression" priority="2072" id="{DBF6F4A9-CF8E-4425-B92D-1A32F7671311}">
            <xm:f>$F$36=プルダウン用!$M$14</xm:f>
            <x14:dxf>
              <fill>
                <patternFill>
                  <bgColor rgb="FFFFFF00"/>
                </patternFill>
              </fill>
            </x14:dxf>
          </x14:cfRule>
          <xm:sqref>J38</xm:sqref>
        </x14:conditionalFormatting>
        <x14:conditionalFormatting xmlns:xm="http://schemas.microsoft.com/office/excel/2006/main">
          <x14:cfRule type="expression" priority="2061" id="{355C1E6A-6753-47A4-BFD6-D6E5374589B5}">
            <xm:f>$F$36=プルダウン用!$M$13</xm:f>
            <x14:dxf>
              <fill>
                <patternFill>
                  <bgColor rgb="FFFFFF00"/>
                </patternFill>
              </fill>
            </x14:dxf>
          </x14:cfRule>
          <xm:sqref>I36:I37</xm:sqref>
        </x14:conditionalFormatting>
        <x14:conditionalFormatting xmlns:xm="http://schemas.microsoft.com/office/excel/2006/main">
          <x14:cfRule type="expression" priority="2060" id="{E519177A-D58E-41A3-8612-B9D99AA5D669}">
            <xm:f>$D$39=プルダウン用!$M$5</xm:f>
            <x14:dxf>
              <fill>
                <patternFill patternType="darkTrellis"/>
              </fill>
            </x14:dxf>
          </x14:cfRule>
          <xm:sqref>I39:J39 G40:J41</xm:sqref>
        </x14:conditionalFormatting>
        <x14:conditionalFormatting xmlns:xm="http://schemas.microsoft.com/office/excel/2006/main">
          <x14:cfRule type="expression" priority="2056" id="{C01DF6D5-3837-43E6-A83C-273FBB09177A}">
            <xm:f>$F$39=プルダウン用!$M$13</xm:f>
            <x14:dxf>
              <fill>
                <patternFill patternType="darkTrellis"/>
              </fill>
            </x14:dxf>
          </x14:cfRule>
          <xm:sqref>G41:J41</xm:sqref>
        </x14:conditionalFormatting>
        <x14:conditionalFormatting xmlns:xm="http://schemas.microsoft.com/office/excel/2006/main">
          <x14:cfRule type="expression" priority="2052" id="{31B9A2F7-B434-4059-9AEF-FD524E6E8DE3}">
            <xm:f>$F$39=プルダウン用!$M$14</xm:f>
            <x14:dxf>
              <fill>
                <patternFill patternType="darkTrellis"/>
              </fill>
            </x14:dxf>
          </x14:cfRule>
          <xm:sqref>I39:J40</xm:sqref>
        </x14:conditionalFormatting>
        <x14:conditionalFormatting xmlns:xm="http://schemas.microsoft.com/office/excel/2006/main">
          <x14:cfRule type="expression" priority="2051" id="{A5656D99-CC73-43AD-84BE-CEFF07B464B8}">
            <xm:f>$F$39=プルダウン用!$M$14</xm:f>
            <x14:dxf>
              <fill>
                <patternFill>
                  <bgColor rgb="FFFFFF00"/>
                </patternFill>
              </fill>
            </x14:dxf>
          </x14:cfRule>
          <xm:sqref>J41</xm:sqref>
        </x14:conditionalFormatting>
        <x14:conditionalFormatting xmlns:xm="http://schemas.microsoft.com/office/excel/2006/main">
          <x14:cfRule type="expression" priority="2050" id="{49668D97-37C1-41E0-8805-99E7FAB38D31}">
            <xm:f>$F$39=プルダウン用!$M$13</xm:f>
            <x14:dxf>
              <fill>
                <patternFill>
                  <bgColor rgb="FFFFFF00"/>
                </patternFill>
              </fill>
            </x14:dxf>
          </x14:cfRule>
          <xm:sqref>I39:I40</xm:sqref>
        </x14:conditionalFormatting>
        <x14:conditionalFormatting xmlns:xm="http://schemas.microsoft.com/office/excel/2006/main">
          <x14:cfRule type="expression" priority="2049" id="{5F96AD04-DE7E-4C26-AB00-8BDA528DBDD9}">
            <xm:f>$C$42=プルダウン用!$M$5</xm:f>
            <x14:dxf>
              <fill>
                <patternFill patternType="darkTrellis"/>
              </fill>
            </x14:dxf>
          </x14:cfRule>
          <xm:sqref>I42:J42 H43:J43</xm:sqref>
        </x14:conditionalFormatting>
        <x14:conditionalFormatting xmlns:xm="http://schemas.microsoft.com/office/excel/2006/main">
          <x14:cfRule type="expression" priority="2041" id="{F65416A3-096D-4618-83D0-C435DBA5A474}">
            <xm:f>$F$42=プルダウン用!$M$14</xm:f>
            <x14:dxf>
              <fill>
                <patternFill patternType="darkTrellis"/>
              </fill>
            </x14:dxf>
          </x14:cfRule>
          <xm:sqref>I42:J43</xm:sqref>
        </x14:conditionalFormatting>
        <x14:conditionalFormatting xmlns:xm="http://schemas.microsoft.com/office/excel/2006/main">
          <x14:cfRule type="expression" priority="2039" id="{213E1FA0-93FD-4CE7-A275-F7EE0B73E2B0}">
            <xm:f>$F$42=プルダウン用!$M$13</xm:f>
            <x14:dxf>
              <fill>
                <patternFill>
                  <bgColor rgb="FFFFFF00"/>
                </patternFill>
              </fill>
            </x14:dxf>
          </x14:cfRule>
          <xm:sqref>I42:I43</xm:sqref>
        </x14:conditionalFormatting>
        <x14:conditionalFormatting xmlns:xm="http://schemas.microsoft.com/office/excel/2006/main">
          <x14:cfRule type="expression" priority="2038" id="{8D46402B-B0C8-428C-80AB-8C98D6E60948}">
            <xm:f>$D$45=プルダウン用!$M$5</xm:f>
            <x14:dxf>
              <fill>
                <patternFill patternType="darkTrellis"/>
              </fill>
            </x14:dxf>
          </x14:cfRule>
          <xm:sqref>I45:J45 H46:J46</xm:sqref>
        </x14:conditionalFormatting>
        <x14:conditionalFormatting xmlns:xm="http://schemas.microsoft.com/office/excel/2006/main">
          <x14:cfRule type="expression" priority="2030" id="{97722491-14C2-4BC3-B964-7F5FF5AEBA1E}">
            <xm:f>$F$45=プルダウン用!$M$14</xm:f>
            <x14:dxf>
              <fill>
                <patternFill patternType="darkTrellis"/>
              </fill>
            </x14:dxf>
          </x14:cfRule>
          <xm:sqref>I45:J46</xm:sqref>
        </x14:conditionalFormatting>
        <x14:conditionalFormatting xmlns:xm="http://schemas.microsoft.com/office/excel/2006/main">
          <x14:cfRule type="expression" priority="2028" id="{9BB34F20-B980-4BF0-9B20-F679D303D9D8}">
            <xm:f>$F$45=プルダウン用!$M$13</xm:f>
            <x14:dxf>
              <fill>
                <patternFill>
                  <bgColor rgb="FFFFFF00"/>
                </patternFill>
              </fill>
            </x14:dxf>
          </x14:cfRule>
          <xm:sqref>I45:I46</xm:sqref>
        </x14:conditionalFormatting>
        <x14:conditionalFormatting xmlns:xm="http://schemas.microsoft.com/office/excel/2006/main">
          <x14:cfRule type="expression" priority="2027" id="{837D9FA7-8A06-4132-A7B7-214B216EC669}">
            <xm:f>$D$48=プルダウン用!$M$5</xm:f>
            <x14:dxf>
              <fill>
                <patternFill patternType="darkTrellis"/>
              </fill>
            </x14:dxf>
          </x14:cfRule>
          <xm:sqref>I48:J48 G49:J49</xm:sqref>
        </x14:conditionalFormatting>
        <x14:conditionalFormatting xmlns:xm="http://schemas.microsoft.com/office/excel/2006/main">
          <x14:cfRule type="expression" priority="2019" id="{E968A942-392C-4221-B293-A39325783805}">
            <xm:f>$F$48=プルダウン用!$M$14</xm:f>
            <x14:dxf>
              <fill>
                <patternFill patternType="darkTrellis"/>
              </fill>
            </x14:dxf>
          </x14:cfRule>
          <xm:sqref>I48:J49</xm:sqref>
        </x14:conditionalFormatting>
        <x14:conditionalFormatting xmlns:xm="http://schemas.microsoft.com/office/excel/2006/main">
          <x14:cfRule type="expression" priority="2017" id="{3808E3C1-BC21-4434-8865-C1472C9DBDD9}">
            <xm:f>$F$48=プルダウン用!$M$13</xm:f>
            <x14:dxf>
              <fill>
                <patternFill>
                  <bgColor rgb="FFFFFF00"/>
                </patternFill>
              </fill>
            </x14:dxf>
          </x14:cfRule>
          <xm:sqref>I48:I49</xm:sqref>
        </x14:conditionalFormatting>
        <x14:conditionalFormatting xmlns:xm="http://schemas.microsoft.com/office/excel/2006/main">
          <x14:cfRule type="expression" priority="2016" id="{FE68C026-49C0-4C98-A616-D504E11AB3E7}">
            <xm:f>$D$51=プルダウン用!$M$5</xm:f>
            <x14:dxf>
              <fill>
                <patternFill patternType="darkTrellis"/>
              </fill>
            </x14:dxf>
          </x14:cfRule>
          <xm:sqref>I51:J51 G52:J52</xm:sqref>
        </x14:conditionalFormatting>
        <x14:conditionalFormatting xmlns:xm="http://schemas.microsoft.com/office/excel/2006/main">
          <x14:cfRule type="expression" priority="2008" id="{91873082-85F0-4077-9688-86CBC6BA83DD}">
            <xm:f>$F$51=プルダウン用!$M$14</xm:f>
            <x14:dxf>
              <fill>
                <patternFill patternType="darkTrellis"/>
              </fill>
            </x14:dxf>
          </x14:cfRule>
          <xm:sqref>I51:J52</xm:sqref>
        </x14:conditionalFormatting>
        <x14:conditionalFormatting xmlns:xm="http://schemas.microsoft.com/office/excel/2006/main">
          <x14:cfRule type="expression" priority="2006" id="{547267AC-482B-409C-9FD0-34AEAAE20E88}">
            <xm:f>$F$51=プルダウン用!$M$13</xm:f>
            <x14:dxf>
              <fill>
                <patternFill>
                  <bgColor rgb="FFFFFF00"/>
                </patternFill>
              </fill>
            </x14:dxf>
          </x14:cfRule>
          <xm:sqref>I51:I52</xm:sqref>
        </x14:conditionalFormatting>
        <x14:conditionalFormatting xmlns:xm="http://schemas.microsoft.com/office/excel/2006/main">
          <x14:cfRule type="expression" priority="2005" id="{3C41A194-0AE5-401D-9F5B-32DD77806985}">
            <xm:f>$D$58=プルダウン用!$M$5</xm:f>
            <x14:dxf>
              <fill>
                <patternFill patternType="darkTrellis"/>
              </fill>
            </x14:dxf>
          </x14:cfRule>
          <xm:sqref>I58:J58 G59:J60</xm:sqref>
        </x14:conditionalFormatting>
        <x14:conditionalFormatting xmlns:xm="http://schemas.microsoft.com/office/excel/2006/main">
          <x14:cfRule type="expression" priority="2001" id="{BAFDF1B7-FD06-4538-A068-96E87DEA0EBD}">
            <xm:f>$F$58=プルダウン用!$M$13</xm:f>
            <x14:dxf>
              <fill>
                <patternFill patternType="darkTrellis"/>
              </fill>
            </x14:dxf>
          </x14:cfRule>
          <xm:sqref>G60:J60</xm:sqref>
        </x14:conditionalFormatting>
        <x14:conditionalFormatting xmlns:xm="http://schemas.microsoft.com/office/excel/2006/main">
          <x14:cfRule type="expression" priority="1997" id="{D17403FE-5800-4AFF-BCC2-8B81AE37D03D}">
            <xm:f>$F$58=プルダウン用!$M$14</xm:f>
            <x14:dxf>
              <fill>
                <patternFill patternType="darkTrellis"/>
              </fill>
            </x14:dxf>
          </x14:cfRule>
          <xm:sqref>I58:J59</xm:sqref>
        </x14:conditionalFormatting>
        <x14:conditionalFormatting xmlns:xm="http://schemas.microsoft.com/office/excel/2006/main">
          <x14:cfRule type="expression" priority="1996" id="{44155BB9-17E5-4E98-88FE-587E57D69CC0}">
            <xm:f>$F$58=プルダウン用!$M$14</xm:f>
            <x14:dxf>
              <fill>
                <patternFill>
                  <bgColor rgb="FFFFFF00"/>
                </patternFill>
              </fill>
            </x14:dxf>
          </x14:cfRule>
          <xm:sqref>J60</xm:sqref>
        </x14:conditionalFormatting>
        <x14:conditionalFormatting xmlns:xm="http://schemas.microsoft.com/office/excel/2006/main">
          <x14:cfRule type="expression" priority="1995" id="{16CBC683-B51C-4F44-862F-F0EC6739ED35}">
            <xm:f>$F$58=プルダウン用!$M$13</xm:f>
            <x14:dxf>
              <fill>
                <patternFill>
                  <bgColor rgb="FFFFFF00"/>
                </patternFill>
              </fill>
            </x14:dxf>
          </x14:cfRule>
          <xm:sqref>I58:I59</xm:sqref>
        </x14:conditionalFormatting>
        <x14:conditionalFormatting xmlns:xm="http://schemas.microsoft.com/office/excel/2006/main">
          <x14:cfRule type="expression" priority="1994" id="{FFD64183-2FED-4F24-A497-E067470EE198}">
            <xm:f>$D$61=プルダウン用!$M$5</xm:f>
            <x14:dxf>
              <fill>
                <patternFill patternType="darkTrellis"/>
              </fill>
            </x14:dxf>
          </x14:cfRule>
          <xm:sqref>I61:J63 G64:J65</xm:sqref>
        </x14:conditionalFormatting>
        <x14:conditionalFormatting xmlns:xm="http://schemas.microsoft.com/office/excel/2006/main">
          <x14:cfRule type="expression" priority="1990" id="{F9ECCF73-9BC1-439B-A2EB-F12999A7D888}">
            <xm:f>$F$61=プルダウン用!$M$13</xm:f>
            <x14:dxf>
              <fill>
                <patternFill patternType="darkTrellis"/>
              </fill>
            </x14:dxf>
          </x14:cfRule>
          <xm:sqref>G65:J65</xm:sqref>
        </x14:conditionalFormatting>
        <x14:conditionalFormatting xmlns:xm="http://schemas.microsoft.com/office/excel/2006/main">
          <x14:cfRule type="expression" priority="1985" id="{3D591BF1-ACFC-449E-B9D8-64B2EC0E2EA6}">
            <xm:f>$F$61=プルダウン用!$M$14</xm:f>
            <x14:dxf>
              <fill>
                <patternFill>
                  <bgColor rgb="FFFFFF00"/>
                </patternFill>
              </fill>
            </x14:dxf>
          </x14:cfRule>
          <xm:sqref>J65</xm:sqref>
        </x14:conditionalFormatting>
        <x14:conditionalFormatting xmlns:xm="http://schemas.microsoft.com/office/excel/2006/main">
          <x14:cfRule type="expression" priority="2098" id="{7DDE4FB1-8993-4521-A3F1-71A6685085B4}">
            <xm:f>$D$36=プルダウン用!$M$5</xm:f>
            <x14:dxf>
              <fill>
                <patternFill patternType="darkTrellis"/>
              </fill>
            </x14:dxf>
          </x14:cfRule>
          <xm:sqref>G38:H38</xm:sqref>
        </x14:conditionalFormatting>
        <x14:conditionalFormatting xmlns:xm="http://schemas.microsoft.com/office/excel/2006/main">
          <x14:cfRule type="expression" priority="1879" id="{48FD1B4D-1D89-4B54-9592-29C6FA825014}">
            <xm:f>$F$108=プルダウン用!$M$13</xm:f>
            <x14:dxf>
              <fill>
                <patternFill patternType="darkTrellis"/>
              </fill>
            </x14:dxf>
          </x14:cfRule>
          <xm:sqref>G110</xm:sqref>
        </x14:conditionalFormatting>
        <x14:conditionalFormatting xmlns:xm="http://schemas.microsoft.com/office/excel/2006/main">
          <x14:cfRule type="expression" priority="1808" id="{C0580E84-8E9B-4678-B723-584A4F9F7100}">
            <xm:f>$F$140=プルダウン用!$M$14</xm:f>
            <x14:dxf>
              <fill>
                <patternFill patternType="darkTrellis"/>
              </fill>
            </x14:dxf>
          </x14:cfRule>
          <xm:sqref>I143:J143</xm:sqref>
        </x14:conditionalFormatting>
        <x14:conditionalFormatting xmlns:xm="http://schemas.microsoft.com/office/excel/2006/main">
          <x14:cfRule type="expression" priority="1806" id="{1988EC50-614C-4D70-ABE7-C123E6FAD3F6}">
            <xm:f>$F$140=プルダウン用!$M$13</xm:f>
            <x14:dxf>
              <fill>
                <patternFill>
                  <bgColor rgb="FFFFFF00"/>
                </patternFill>
              </fill>
            </x14:dxf>
          </x14:cfRule>
          <xm:sqref>I143</xm:sqref>
        </x14:conditionalFormatting>
        <x14:conditionalFormatting xmlns:xm="http://schemas.microsoft.com/office/excel/2006/main">
          <x14:cfRule type="expression" priority="1738" id="{D735BBAF-4A17-443C-9748-F85025535BA9}">
            <xm:f>$D$173=プルダウン用!$M$5</xm:f>
            <x14:dxf>
              <fill>
                <patternFill patternType="darkTrellis"/>
              </fill>
            </x14:dxf>
          </x14:cfRule>
          <xm:sqref>G175:J176 I173:J174</xm:sqref>
        </x14:conditionalFormatting>
        <x14:conditionalFormatting xmlns:xm="http://schemas.microsoft.com/office/excel/2006/main">
          <x14:cfRule type="expression" priority="1736" id="{5167544C-A29C-4804-9890-F682F96116B6}">
            <xm:f>$F$173=プルダウン用!$M$13</xm:f>
            <x14:dxf>
              <fill>
                <patternFill patternType="darkTrellis"/>
              </fill>
            </x14:dxf>
          </x14:cfRule>
          <xm:sqref>G176:J176</xm:sqref>
        </x14:conditionalFormatting>
        <x14:conditionalFormatting xmlns:xm="http://schemas.microsoft.com/office/excel/2006/main">
          <x14:cfRule type="expression" priority="1732" id="{8A70A05F-219C-434D-9C96-F48BAA63F4F5}">
            <xm:f>$F$173=プルダウン用!$M$14</xm:f>
            <x14:dxf>
              <fill>
                <patternFill patternType="darkTrellis"/>
              </fill>
            </x14:dxf>
          </x14:cfRule>
          <xm:sqref>I173:J175</xm:sqref>
        </x14:conditionalFormatting>
        <x14:conditionalFormatting xmlns:xm="http://schemas.microsoft.com/office/excel/2006/main">
          <x14:cfRule type="expression" priority="1731" id="{B9274CD7-B4D3-4D65-B7F9-D49F0A9F5619}">
            <xm:f>$F$173=プルダウン用!$M$14</xm:f>
            <x14:dxf>
              <fill>
                <patternFill>
                  <bgColor rgb="FFFFFF00"/>
                </patternFill>
              </fill>
            </x14:dxf>
          </x14:cfRule>
          <xm:sqref>J176</xm:sqref>
        </x14:conditionalFormatting>
        <x14:conditionalFormatting xmlns:xm="http://schemas.microsoft.com/office/excel/2006/main">
          <x14:cfRule type="expression" priority="1730" id="{93BC970C-7438-4278-A193-0C3435E8BC49}">
            <xm:f>$F$173=プルダウン用!$M$13</xm:f>
            <x14:dxf>
              <fill>
                <patternFill>
                  <bgColor rgb="FFFFFF00"/>
                </patternFill>
              </fill>
            </x14:dxf>
          </x14:cfRule>
          <xm:sqref>I173:I175</xm:sqref>
        </x14:conditionalFormatting>
        <x14:conditionalFormatting xmlns:xm="http://schemas.microsoft.com/office/excel/2006/main">
          <x14:cfRule type="expression" priority="1671" id="{EEC1B806-939C-4AD5-BF73-C3B3A0FA4FED}">
            <xm:f>$D$186=プルダウン用!$M$5</xm:f>
            <x14:dxf>
              <fill>
                <patternFill patternType="darkTrellis"/>
              </fill>
            </x14:dxf>
          </x14:cfRule>
          <xm:sqref>G189:J190</xm:sqref>
        </x14:conditionalFormatting>
        <x14:conditionalFormatting xmlns:xm="http://schemas.microsoft.com/office/excel/2006/main">
          <x14:cfRule type="expression" priority="1669" id="{A863D239-C45B-410E-9578-3FFDD9BF45C7}">
            <xm:f>$F$186=プルダウン用!$M$13</xm:f>
            <x14:dxf>
              <fill>
                <patternFill patternType="darkTrellis"/>
              </fill>
            </x14:dxf>
          </x14:cfRule>
          <xm:sqref>G190:J190</xm:sqref>
        </x14:conditionalFormatting>
        <x14:conditionalFormatting xmlns:xm="http://schemas.microsoft.com/office/excel/2006/main">
          <x14:cfRule type="expression" priority="1664" id="{EE2F0212-31A1-476A-83B9-0D377C1E6D85}">
            <xm:f>$F$186=プルダウン用!$M$14</xm:f>
            <x14:dxf>
              <fill>
                <patternFill>
                  <bgColor rgb="FFFFFF00"/>
                </patternFill>
              </fill>
            </x14:dxf>
          </x14:cfRule>
          <xm:sqref>J190</xm:sqref>
        </x14:conditionalFormatting>
        <x14:conditionalFormatting xmlns:xm="http://schemas.microsoft.com/office/excel/2006/main">
          <x14:cfRule type="expression" priority="1322" id="{5387D4EC-4E7C-4DDC-8E14-E5C1AE098D89}">
            <xm:f>$F$42=プルダウン用!$M$13</xm:f>
            <x14:dxf>
              <fill>
                <patternFill patternType="darkTrellis"/>
              </fill>
            </x14:dxf>
          </x14:cfRule>
          <xm:sqref>H44</xm:sqref>
        </x14:conditionalFormatting>
        <x14:conditionalFormatting xmlns:xm="http://schemas.microsoft.com/office/excel/2006/main">
          <x14:cfRule type="expression" priority="1321" id="{CC1F37DF-C297-4F6D-9732-BA450797A107}">
            <xm:f>$D$42=プルダウン用!$M$5</xm:f>
            <x14:dxf>
              <fill>
                <patternFill patternType="darkTrellis"/>
              </fill>
            </x14:dxf>
          </x14:cfRule>
          <xm:sqref>I42:J42 G43:J44</xm:sqref>
        </x14:conditionalFormatting>
        <x14:conditionalFormatting xmlns:xm="http://schemas.microsoft.com/office/excel/2006/main">
          <x14:cfRule type="expression" priority="1320" id="{9D459C49-A01C-4962-8B24-7D8EC4B328DB}">
            <xm:f>$F$42=プルダウン用!$M$13</xm:f>
            <x14:dxf>
              <fill>
                <patternFill patternType="darkTrellis"/>
              </fill>
            </x14:dxf>
          </x14:cfRule>
          <xm:sqref>G44:J44</xm:sqref>
        </x14:conditionalFormatting>
        <x14:conditionalFormatting xmlns:xm="http://schemas.microsoft.com/office/excel/2006/main">
          <x14:cfRule type="expression" priority="1319" id="{0C02131D-CEF8-4DF0-89C8-213780FF7F5A}">
            <xm:f>$F$42=プルダウン用!$M$14</xm:f>
            <x14:dxf>
              <fill>
                <patternFill>
                  <bgColor rgb="FFFFFF00"/>
                </patternFill>
              </fill>
            </x14:dxf>
          </x14:cfRule>
          <xm:sqref>J44</xm:sqref>
        </x14:conditionalFormatting>
        <x14:conditionalFormatting xmlns:xm="http://schemas.microsoft.com/office/excel/2006/main">
          <x14:cfRule type="expression" priority="1318" id="{F068BAC9-43FB-4C61-B22A-EAF2629CAA55}">
            <xm:f>$F$45=プルダウン用!$M$13</xm:f>
            <x14:dxf>
              <fill>
                <patternFill patternType="darkTrellis"/>
              </fill>
            </x14:dxf>
          </x14:cfRule>
          <xm:sqref>H47</xm:sqref>
        </x14:conditionalFormatting>
        <x14:conditionalFormatting xmlns:xm="http://schemas.microsoft.com/office/excel/2006/main">
          <x14:cfRule type="expression" priority="1317" id="{61768931-2AC1-4253-9951-317F27D608DD}">
            <xm:f>$D$45=プルダウン用!$M$5</xm:f>
            <x14:dxf>
              <fill>
                <patternFill patternType="darkTrellis"/>
              </fill>
            </x14:dxf>
          </x14:cfRule>
          <xm:sqref>G47:J47</xm:sqref>
        </x14:conditionalFormatting>
        <x14:conditionalFormatting xmlns:xm="http://schemas.microsoft.com/office/excel/2006/main">
          <x14:cfRule type="expression" priority="1316" id="{BA71ACFF-CE15-4AC0-9148-BCEFAE3137C8}">
            <xm:f>$F$45=プルダウン用!$M$13</xm:f>
            <x14:dxf>
              <fill>
                <patternFill patternType="darkTrellis"/>
              </fill>
            </x14:dxf>
          </x14:cfRule>
          <xm:sqref>G47:J47</xm:sqref>
        </x14:conditionalFormatting>
        <x14:conditionalFormatting xmlns:xm="http://schemas.microsoft.com/office/excel/2006/main">
          <x14:cfRule type="expression" priority="1315" id="{7D52331C-7CB6-4662-AF9E-0CD2A6EE2182}">
            <xm:f>$F$45=プルダウン用!$M$14</xm:f>
            <x14:dxf>
              <fill>
                <patternFill>
                  <bgColor rgb="FFFFFF00"/>
                </patternFill>
              </fill>
            </x14:dxf>
          </x14:cfRule>
          <xm:sqref>J47</xm:sqref>
        </x14:conditionalFormatting>
        <x14:conditionalFormatting xmlns:xm="http://schemas.microsoft.com/office/excel/2006/main">
          <x14:cfRule type="expression" priority="1314" id="{87DC9654-A560-4154-A9AB-A9CED31BB3D4}">
            <xm:f>$F$48=プルダウン用!$M$13</xm:f>
            <x14:dxf>
              <fill>
                <patternFill patternType="darkTrellis"/>
              </fill>
            </x14:dxf>
          </x14:cfRule>
          <xm:sqref>H50</xm:sqref>
        </x14:conditionalFormatting>
        <x14:conditionalFormatting xmlns:xm="http://schemas.microsoft.com/office/excel/2006/main">
          <x14:cfRule type="expression" priority="1313" id="{99B9CD53-BF56-4144-8220-5D27792988A9}">
            <xm:f>$D$48=プルダウン用!$M$5</xm:f>
            <x14:dxf>
              <fill>
                <patternFill patternType="darkTrellis"/>
              </fill>
            </x14:dxf>
          </x14:cfRule>
          <xm:sqref>G50:J50</xm:sqref>
        </x14:conditionalFormatting>
        <x14:conditionalFormatting xmlns:xm="http://schemas.microsoft.com/office/excel/2006/main">
          <x14:cfRule type="expression" priority="1312" id="{D32450BC-337A-4B61-8453-EB8DC8E0EC9F}">
            <xm:f>$F$48=プルダウン用!$M$13</xm:f>
            <x14:dxf>
              <fill>
                <patternFill patternType="darkTrellis"/>
              </fill>
            </x14:dxf>
          </x14:cfRule>
          <xm:sqref>G50:J50</xm:sqref>
        </x14:conditionalFormatting>
        <x14:conditionalFormatting xmlns:xm="http://schemas.microsoft.com/office/excel/2006/main">
          <x14:cfRule type="expression" priority="1311" id="{D48DAA19-6D65-46D1-8DB3-582A6B81B4E3}">
            <xm:f>$F$48=プルダウン用!$M$14</xm:f>
            <x14:dxf>
              <fill>
                <patternFill>
                  <bgColor rgb="FFFFFF00"/>
                </patternFill>
              </fill>
            </x14:dxf>
          </x14:cfRule>
          <xm:sqref>J50</xm:sqref>
        </x14:conditionalFormatting>
        <x14:conditionalFormatting xmlns:xm="http://schemas.microsoft.com/office/excel/2006/main">
          <x14:cfRule type="expression" priority="1310" id="{13B52866-A6C3-498D-A58D-B0AC053433BD}">
            <xm:f>$F$51=プルダウン用!$M$13</xm:f>
            <x14:dxf>
              <fill>
                <patternFill patternType="darkTrellis"/>
              </fill>
            </x14:dxf>
          </x14:cfRule>
          <xm:sqref>H53</xm:sqref>
        </x14:conditionalFormatting>
        <x14:conditionalFormatting xmlns:xm="http://schemas.microsoft.com/office/excel/2006/main">
          <x14:cfRule type="expression" priority="1309" id="{212C296E-D02E-42EF-A635-FF26D2C6FB59}">
            <xm:f>$D$51=プルダウン用!$M$5</xm:f>
            <x14:dxf>
              <fill>
                <patternFill patternType="darkTrellis"/>
              </fill>
            </x14:dxf>
          </x14:cfRule>
          <xm:sqref>G53:J53</xm:sqref>
        </x14:conditionalFormatting>
        <x14:conditionalFormatting xmlns:xm="http://schemas.microsoft.com/office/excel/2006/main">
          <x14:cfRule type="expression" priority="1308" id="{A120C36C-5CFC-4C26-A549-E6A67DDF2B20}">
            <xm:f>$F$51=プルダウン用!$M$13</xm:f>
            <x14:dxf>
              <fill>
                <patternFill patternType="darkTrellis"/>
              </fill>
            </x14:dxf>
          </x14:cfRule>
          <xm:sqref>G53:J53</xm:sqref>
        </x14:conditionalFormatting>
        <x14:conditionalFormatting xmlns:xm="http://schemas.microsoft.com/office/excel/2006/main">
          <x14:cfRule type="expression" priority="1307" id="{7AA570DA-8C30-42E3-9FF0-19D57958D76C}">
            <xm:f>$F$51=プルダウン用!$M$14</xm:f>
            <x14:dxf>
              <fill>
                <patternFill>
                  <bgColor rgb="FFFFFF00"/>
                </patternFill>
              </fill>
            </x14:dxf>
          </x14:cfRule>
          <xm:sqref>J53</xm:sqref>
        </x14:conditionalFormatting>
        <x14:conditionalFormatting xmlns:xm="http://schemas.microsoft.com/office/excel/2006/main">
          <x14:cfRule type="expression" priority="972" id="{6994FBEB-435C-4B73-AF56-5499795A1E16}">
            <xm:f>$F$61=プルダウン用!$M$14</xm:f>
            <x14:dxf>
              <fill>
                <patternFill patternType="darkTrellis"/>
              </fill>
            </x14:dxf>
          </x14:cfRule>
          <xm:sqref>I61:J64</xm:sqref>
        </x14:conditionalFormatting>
        <x14:conditionalFormatting xmlns:xm="http://schemas.microsoft.com/office/excel/2006/main">
          <x14:cfRule type="expression" priority="971" id="{2C413073-26A8-4DF9-9807-C3B7229E486E}">
            <xm:f>$F$61=プルダウン用!$M$13</xm:f>
            <x14:dxf>
              <fill>
                <patternFill>
                  <bgColor rgb="FFFFFF00"/>
                </patternFill>
              </fill>
            </x14:dxf>
          </x14:cfRule>
          <xm:sqref>I61:I64</xm:sqref>
        </x14:conditionalFormatting>
        <x14:conditionalFormatting xmlns:xm="http://schemas.microsoft.com/office/excel/2006/main">
          <x14:cfRule type="expression" priority="968" id="{EED5684A-1B2D-4AA7-86CD-C10369F7E308}">
            <xm:f>$D$66=プルダウン用!$M$5</xm:f>
            <x14:dxf>
              <fill>
                <patternFill patternType="darkTrellis"/>
              </fill>
            </x14:dxf>
          </x14:cfRule>
          <xm:sqref>I66:J68</xm:sqref>
        </x14:conditionalFormatting>
        <x14:conditionalFormatting xmlns:xm="http://schemas.microsoft.com/office/excel/2006/main">
          <x14:cfRule type="expression" priority="966" id="{A21AD0E8-BB26-4A5B-BB03-A269ECB8A582}">
            <xm:f>$F$66=プルダウン用!$M$14</xm:f>
            <x14:dxf>
              <fill>
                <patternFill patternType="darkTrellis"/>
              </fill>
            </x14:dxf>
          </x14:cfRule>
          <xm:sqref>I66:J68</xm:sqref>
        </x14:conditionalFormatting>
        <x14:conditionalFormatting xmlns:xm="http://schemas.microsoft.com/office/excel/2006/main">
          <x14:cfRule type="expression" priority="965" id="{0AE197A7-6566-4FD7-89F6-6EB2D234CAE0}">
            <xm:f>$F$66=プルダウン用!$M$13</xm:f>
            <x14:dxf>
              <fill>
                <patternFill>
                  <bgColor rgb="FFFFFF00"/>
                </patternFill>
              </fill>
            </x14:dxf>
          </x14:cfRule>
          <xm:sqref>I66:I68</xm:sqref>
        </x14:conditionalFormatting>
        <x14:conditionalFormatting xmlns:xm="http://schemas.microsoft.com/office/excel/2006/main">
          <x14:cfRule type="expression" priority="964" id="{292C5447-B346-4F88-A1BA-0FE8D6367807}">
            <xm:f>$D$66=プルダウン用!$M$5</xm:f>
            <x14:dxf>
              <fill>
                <patternFill patternType="darkTrellis"/>
              </fill>
            </x14:dxf>
          </x14:cfRule>
          <xm:sqref>G69:J70</xm:sqref>
        </x14:conditionalFormatting>
        <x14:conditionalFormatting xmlns:xm="http://schemas.microsoft.com/office/excel/2006/main">
          <x14:cfRule type="expression" priority="963" id="{2CA0B030-E48E-4B67-B8E4-DFC60676D951}">
            <xm:f>$F$66=プルダウン用!$M$13</xm:f>
            <x14:dxf>
              <fill>
                <patternFill patternType="darkTrellis"/>
              </fill>
            </x14:dxf>
          </x14:cfRule>
          <xm:sqref>G70:J70</xm:sqref>
        </x14:conditionalFormatting>
        <x14:conditionalFormatting xmlns:xm="http://schemas.microsoft.com/office/excel/2006/main">
          <x14:cfRule type="expression" priority="961" id="{25DF7A3B-6D61-4C44-8197-4687D0B264B0}">
            <xm:f>$F$66=プルダウン用!$M$14</xm:f>
            <x14:dxf>
              <fill>
                <patternFill>
                  <bgColor rgb="FFFFFF00"/>
                </patternFill>
              </fill>
            </x14:dxf>
          </x14:cfRule>
          <xm:sqref>J70</xm:sqref>
        </x14:conditionalFormatting>
        <x14:conditionalFormatting xmlns:xm="http://schemas.microsoft.com/office/excel/2006/main">
          <x14:cfRule type="expression" priority="960" id="{4EB5380A-2780-4593-AFA7-EAE9F3A8B846}">
            <xm:f>$F$66=プルダウン用!$M$14</xm:f>
            <x14:dxf>
              <fill>
                <patternFill patternType="darkTrellis"/>
              </fill>
            </x14:dxf>
          </x14:cfRule>
          <xm:sqref>I69:J69</xm:sqref>
        </x14:conditionalFormatting>
        <x14:conditionalFormatting xmlns:xm="http://schemas.microsoft.com/office/excel/2006/main">
          <x14:cfRule type="expression" priority="959" id="{C45069DE-CB72-4330-BBE0-39E47CDA3B39}">
            <xm:f>$F$66=プルダウン用!$M$13</xm:f>
            <x14:dxf>
              <fill>
                <patternFill>
                  <bgColor rgb="FFFFFF00"/>
                </patternFill>
              </fill>
            </x14:dxf>
          </x14:cfRule>
          <xm:sqref>I69</xm:sqref>
        </x14:conditionalFormatting>
        <x14:conditionalFormatting xmlns:xm="http://schemas.microsoft.com/office/excel/2006/main">
          <x14:cfRule type="expression" priority="957" id="{879A8E86-6821-4DA3-896D-38AFFC45819E}">
            <xm:f>$D$71=プルダウン用!$M$5</xm:f>
            <x14:dxf>
              <fill>
                <patternFill patternType="darkTrellis"/>
              </fill>
            </x14:dxf>
          </x14:cfRule>
          <xm:sqref>I71:J71 G72:J73</xm:sqref>
        </x14:conditionalFormatting>
        <x14:conditionalFormatting xmlns:xm="http://schemas.microsoft.com/office/excel/2006/main">
          <x14:cfRule type="expression" priority="956" id="{51DE71CE-D545-4298-BCCE-56FE90700309}">
            <xm:f>$F$71=プルダウン用!$M$13</xm:f>
            <x14:dxf>
              <fill>
                <patternFill patternType="darkTrellis"/>
              </fill>
            </x14:dxf>
          </x14:cfRule>
          <xm:sqref>G73:J73</xm:sqref>
        </x14:conditionalFormatting>
        <x14:conditionalFormatting xmlns:xm="http://schemas.microsoft.com/office/excel/2006/main">
          <x14:cfRule type="expression" priority="954" id="{ECAE5408-FA6C-4DDC-898C-14B0DB973767}">
            <xm:f>$F$71=プルダウン用!$M$14</xm:f>
            <x14:dxf>
              <fill>
                <patternFill patternType="darkTrellis"/>
              </fill>
            </x14:dxf>
          </x14:cfRule>
          <xm:sqref>I71:J72</xm:sqref>
        </x14:conditionalFormatting>
        <x14:conditionalFormatting xmlns:xm="http://schemas.microsoft.com/office/excel/2006/main">
          <x14:cfRule type="expression" priority="953" id="{2370ED10-F58E-49CD-BDAF-63A1493E51C5}">
            <xm:f>$F$71=プルダウン用!$M$14</xm:f>
            <x14:dxf>
              <fill>
                <patternFill>
                  <bgColor rgb="FFFFFF00"/>
                </patternFill>
              </fill>
            </x14:dxf>
          </x14:cfRule>
          <xm:sqref>J73</xm:sqref>
        </x14:conditionalFormatting>
        <x14:conditionalFormatting xmlns:xm="http://schemas.microsoft.com/office/excel/2006/main">
          <x14:cfRule type="expression" priority="952" id="{5EF5181A-3841-4E0A-8690-E3C6B9A25A37}">
            <xm:f>$F$71=プルダウン用!$M$13</xm:f>
            <x14:dxf>
              <fill>
                <patternFill>
                  <bgColor rgb="FFFFFF00"/>
                </patternFill>
              </fill>
            </x14:dxf>
          </x14:cfRule>
          <xm:sqref>I71:I72</xm:sqref>
        </x14:conditionalFormatting>
        <x14:conditionalFormatting xmlns:xm="http://schemas.microsoft.com/office/excel/2006/main">
          <x14:cfRule type="expression" priority="951" id="{D29684CE-9820-466B-8E80-011C18075524}">
            <xm:f>$D$74=プルダウン用!$M$5</xm:f>
            <x14:dxf>
              <fill>
                <patternFill patternType="darkTrellis"/>
              </fill>
            </x14:dxf>
          </x14:cfRule>
          <xm:sqref>I74:J74 G75:J76</xm:sqref>
        </x14:conditionalFormatting>
        <x14:conditionalFormatting xmlns:xm="http://schemas.microsoft.com/office/excel/2006/main">
          <x14:cfRule type="expression" priority="950" id="{39072905-F530-4994-B466-51A40591671C}">
            <xm:f>$F$74=プルダウン用!$M$13</xm:f>
            <x14:dxf>
              <fill>
                <patternFill patternType="darkTrellis"/>
              </fill>
            </x14:dxf>
          </x14:cfRule>
          <xm:sqref>G76:J76</xm:sqref>
        </x14:conditionalFormatting>
        <x14:conditionalFormatting xmlns:xm="http://schemas.microsoft.com/office/excel/2006/main">
          <x14:cfRule type="expression" priority="948" id="{0A2A1A13-5D8A-45B1-8E0A-3B8A01E7F42F}">
            <xm:f>$F$74=プルダウン用!$M$14</xm:f>
            <x14:dxf>
              <fill>
                <patternFill patternType="darkTrellis"/>
              </fill>
            </x14:dxf>
          </x14:cfRule>
          <xm:sqref>I74:J75</xm:sqref>
        </x14:conditionalFormatting>
        <x14:conditionalFormatting xmlns:xm="http://schemas.microsoft.com/office/excel/2006/main">
          <x14:cfRule type="expression" priority="947" id="{8405B7FB-31C7-4226-BB1B-50DF8AEEC2EA}">
            <xm:f>$F$74=プルダウン用!$M$14</xm:f>
            <x14:dxf>
              <fill>
                <patternFill>
                  <bgColor rgb="FFFFFF00"/>
                </patternFill>
              </fill>
            </x14:dxf>
          </x14:cfRule>
          <xm:sqref>J76</xm:sqref>
        </x14:conditionalFormatting>
        <x14:conditionalFormatting xmlns:xm="http://schemas.microsoft.com/office/excel/2006/main">
          <x14:cfRule type="expression" priority="946" id="{DC2775FE-71CC-45A2-BB30-AC91602871CB}">
            <xm:f>$F$74=プルダウン用!$M$13</xm:f>
            <x14:dxf>
              <fill>
                <patternFill>
                  <bgColor rgb="FFFFFF00"/>
                </patternFill>
              </fill>
            </x14:dxf>
          </x14:cfRule>
          <xm:sqref>I74:I75</xm:sqref>
        </x14:conditionalFormatting>
        <x14:conditionalFormatting xmlns:xm="http://schemas.microsoft.com/office/excel/2006/main">
          <x14:cfRule type="expression" priority="945" id="{A5DCE2A4-2E99-4E07-B40C-BB367A044063}">
            <xm:f>$D$77=プルダウン用!$M$5</xm:f>
            <x14:dxf>
              <fill>
                <patternFill patternType="darkTrellis"/>
              </fill>
            </x14:dxf>
          </x14:cfRule>
          <xm:sqref>I77:J77 G78:J79</xm:sqref>
        </x14:conditionalFormatting>
        <x14:conditionalFormatting xmlns:xm="http://schemas.microsoft.com/office/excel/2006/main">
          <x14:cfRule type="expression" priority="944" id="{3771C64C-0AE1-4289-B241-9A18CA6322B1}">
            <xm:f>$F$77=プルダウン用!$M$13</xm:f>
            <x14:dxf>
              <fill>
                <patternFill patternType="darkTrellis"/>
              </fill>
            </x14:dxf>
          </x14:cfRule>
          <xm:sqref>G79:J79</xm:sqref>
        </x14:conditionalFormatting>
        <x14:conditionalFormatting xmlns:xm="http://schemas.microsoft.com/office/excel/2006/main">
          <x14:cfRule type="expression" priority="942" id="{8D0108EC-2978-47B7-8F49-EB78338C5F53}">
            <xm:f>$F$77=プルダウン用!$M$14</xm:f>
            <x14:dxf>
              <fill>
                <patternFill patternType="darkTrellis"/>
              </fill>
            </x14:dxf>
          </x14:cfRule>
          <xm:sqref>I77:J78</xm:sqref>
        </x14:conditionalFormatting>
        <x14:conditionalFormatting xmlns:xm="http://schemas.microsoft.com/office/excel/2006/main">
          <x14:cfRule type="expression" priority="941" id="{68274CC3-9A5E-4695-BFEE-B38406B185DC}">
            <xm:f>$F$77=プルダウン用!$M$14</xm:f>
            <x14:dxf>
              <fill>
                <patternFill>
                  <bgColor rgb="FFFFFF00"/>
                </patternFill>
              </fill>
            </x14:dxf>
          </x14:cfRule>
          <xm:sqref>J79</xm:sqref>
        </x14:conditionalFormatting>
        <x14:conditionalFormatting xmlns:xm="http://schemas.microsoft.com/office/excel/2006/main">
          <x14:cfRule type="expression" priority="940" id="{F205EFDB-7E3F-4663-A416-14E9BD3E901D}">
            <xm:f>$F$77=プルダウン用!$M$13</xm:f>
            <x14:dxf>
              <fill>
                <patternFill>
                  <bgColor rgb="FFFFFF00"/>
                </patternFill>
              </fill>
            </x14:dxf>
          </x14:cfRule>
          <xm:sqref>I77:I78</xm:sqref>
        </x14:conditionalFormatting>
        <x14:conditionalFormatting xmlns:xm="http://schemas.microsoft.com/office/excel/2006/main">
          <x14:cfRule type="expression" priority="939" id="{700F9A1C-5501-487B-8A9D-38E06F4D984E}">
            <xm:f>$D$80=プルダウン用!$M$5</xm:f>
            <x14:dxf>
              <fill>
                <patternFill patternType="darkTrellis"/>
              </fill>
            </x14:dxf>
          </x14:cfRule>
          <xm:sqref>G88:J88</xm:sqref>
        </x14:conditionalFormatting>
        <x14:conditionalFormatting xmlns:xm="http://schemas.microsoft.com/office/excel/2006/main">
          <x14:cfRule type="expression" priority="938" id="{28BA64F4-CEB3-4542-B1CA-2E677EC0E065}">
            <xm:f>$F$80=プルダウン用!$M$13</xm:f>
            <x14:dxf>
              <fill>
                <patternFill patternType="darkTrellis"/>
              </fill>
            </x14:dxf>
          </x14:cfRule>
          <xm:sqref>G88:J88</xm:sqref>
        </x14:conditionalFormatting>
        <x14:conditionalFormatting xmlns:xm="http://schemas.microsoft.com/office/excel/2006/main">
          <x14:cfRule type="expression" priority="937" id="{841CEDF9-C0D3-414C-BE9A-B9C143020803}">
            <xm:f>$F$80=プルダウン用!$M$14</xm:f>
            <x14:dxf>
              <fill>
                <patternFill>
                  <bgColor rgb="FFFFFF00"/>
                </patternFill>
              </fill>
            </x14:dxf>
          </x14:cfRule>
          <xm:sqref>J88</xm:sqref>
        </x14:conditionalFormatting>
        <x14:conditionalFormatting xmlns:xm="http://schemas.microsoft.com/office/excel/2006/main">
          <x14:cfRule type="expression" priority="936" id="{0E91649E-CD06-4472-BB70-FD53D67E0930}">
            <xm:f>$D$80=プルダウン用!$M$5</xm:f>
            <x14:dxf>
              <fill>
                <patternFill patternType="darkTrellis"/>
              </fill>
            </x14:dxf>
          </x14:cfRule>
          <xm:sqref>G87:J87</xm:sqref>
        </x14:conditionalFormatting>
        <x14:conditionalFormatting xmlns:xm="http://schemas.microsoft.com/office/excel/2006/main">
          <x14:cfRule type="expression" priority="934" id="{28AB1F6D-0B1B-49BD-A6CA-BB7EB9E335AE}">
            <xm:f>$F$80=プルダウン用!$M$14</xm:f>
            <x14:dxf>
              <fill>
                <patternFill patternType="darkTrellis"/>
              </fill>
            </x14:dxf>
          </x14:cfRule>
          <xm:sqref>I87:J87</xm:sqref>
        </x14:conditionalFormatting>
        <x14:conditionalFormatting xmlns:xm="http://schemas.microsoft.com/office/excel/2006/main">
          <x14:cfRule type="expression" priority="933" id="{80FA54F2-6B1F-4CFA-A7BE-F6684736E925}">
            <xm:f>$F$80=プルダウン用!$M$13</xm:f>
            <x14:dxf>
              <fill>
                <patternFill>
                  <bgColor rgb="FFFFFF00"/>
                </patternFill>
              </fill>
            </x14:dxf>
          </x14:cfRule>
          <xm:sqref>I87</xm:sqref>
        </x14:conditionalFormatting>
        <x14:conditionalFormatting xmlns:xm="http://schemas.microsoft.com/office/excel/2006/main">
          <x14:cfRule type="expression" priority="931" id="{3283573B-CBA2-4F0D-B139-A33464AAC1E8}">
            <xm:f>$F$80=プルダウン用!$M$14</xm:f>
            <x14:dxf>
              <fill>
                <patternFill patternType="darkTrellis"/>
              </fill>
            </x14:dxf>
          </x14:cfRule>
          <x14:cfRule type="expression" priority="932" id="{440660CF-9F32-4303-A4CE-101BC5AFC497}">
            <xm:f>$D$80=プルダウン用!$M$5</xm:f>
            <x14:dxf>
              <fill>
                <patternFill patternType="darkTrellis"/>
              </fill>
            </x14:dxf>
          </x14:cfRule>
          <xm:sqref>I80:J86</xm:sqref>
        </x14:conditionalFormatting>
        <x14:conditionalFormatting xmlns:xm="http://schemas.microsoft.com/office/excel/2006/main">
          <x14:cfRule type="expression" priority="930" id="{9478650F-74F1-46A5-8822-CA6D871D4608}">
            <xm:f>$F$80=プルダウン用!$M$13</xm:f>
            <x14:dxf>
              <fill>
                <patternFill>
                  <bgColor rgb="FFFFFF00"/>
                </patternFill>
              </fill>
            </x14:dxf>
          </x14:cfRule>
          <xm:sqref>I80:I86</xm:sqref>
        </x14:conditionalFormatting>
        <x14:conditionalFormatting xmlns:xm="http://schemas.microsoft.com/office/excel/2006/main">
          <x14:cfRule type="expression" priority="929" id="{59BD5C5E-9C40-499D-86B3-4F66F4C4FEE3}">
            <xm:f>$D$77=プルダウン用!$M$5</xm:f>
            <x14:dxf>
              <fill>
                <patternFill patternType="darkTrellis"/>
              </fill>
            </x14:dxf>
          </x14:cfRule>
          <xm:sqref>J80:J86</xm:sqref>
        </x14:conditionalFormatting>
        <x14:conditionalFormatting xmlns:xm="http://schemas.microsoft.com/office/excel/2006/main">
          <x14:cfRule type="expression" priority="928" id="{9F016BC9-E561-43E0-B5F6-54A048B9D4BE}">
            <xm:f>$F$77=プルダウン用!$M$14</xm:f>
            <x14:dxf>
              <fill>
                <patternFill patternType="darkTrellis"/>
              </fill>
            </x14:dxf>
          </x14:cfRule>
          <xm:sqref>J80:J86</xm:sqref>
        </x14:conditionalFormatting>
        <x14:conditionalFormatting xmlns:xm="http://schemas.microsoft.com/office/excel/2006/main">
          <x14:cfRule type="expression" priority="927" id="{762748D9-8EFE-4942-BE6F-AB36D167C463}">
            <xm:f>$D$89=プルダウン用!$M$5</xm:f>
            <x14:dxf>
              <fill>
                <patternFill patternType="darkTrellis"/>
              </fill>
            </x14:dxf>
          </x14:cfRule>
          <xm:sqref>I89:J89 G90:J91</xm:sqref>
        </x14:conditionalFormatting>
        <x14:conditionalFormatting xmlns:xm="http://schemas.microsoft.com/office/excel/2006/main">
          <x14:cfRule type="expression" priority="926" id="{6F5548B5-064B-4D72-B2DC-F4B9624AE498}">
            <xm:f>$F$89=プルダウン用!$M$13</xm:f>
            <x14:dxf>
              <fill>
                <patternFill patternType="darkTrellis"/>
              </fill>
            </x14:dxf>
          </x14:cfRule>
          <xm:sqref>G91:J91</xm:sqref>
        </x14:conditionalFormatting>
        <x14:conditionalFormatting xmlns:xm="http://schemas.microsoft.com/office/excel/2006/main">
          <x14:cfRule type="expression" priority="924" id="{09600F31-1607-4359-8B0E-EED5B7FFAC92}">
            <xm:f>$F$89=プルダウン用!$M$14</xm:f>
            <x14:dxf>
              <fill>
                <patternFill patternType="darkTrellis"/>
              </fill>
            </x14:dxf>
          </x14:cfRule>
          <xm:sqref>I89:J90</xm:sqref>
        </x14:conditionalFormatting>
        <x14:conditionalFormatting xmlns:xm="http://schemas.microsoft.com/office/excel/2006/main">
          <x14:cfRule type="expression" priority="923" id="{69EC6B9A-72F8-4AA3-88C5-1F8D943BDEF6}">
            <xm:f>$F$89=プルダウン用!$M$14</xm:f>
            <x14:dxf>
              <fill>
                <patternFill>
                  <bgColor rgb="FFFFFF00"/>
                </patternFill>
              </fill>
            </x14:dxf>
          </x14:cfRule>
          <xm:sqref>J91</xm:sqref>
        </x14:conditionalFormatting>
        <x14:conditionalFormatting xmlns:xm="http://schemas.microsoft.com/office/excel/2006/main">
          <x14:cfRule type="expression" priority="922" id="{47EB105D-5CB3-485D-82AF-36FCD23ED0D7}">
            <xm:f>$F$89=プルダウン用!$M$13</xm:f>
            <x14:dxf>
              <fill>
                <patternFill>
                  <bgColor rgb="FFFFFF00"/>
                </patternFill>
              </fill>
            </x14:dxf>
          </x14:cfRule>
          <xm:sqref>I89:I90</xm:sqref>
        </x14:conditionalFormatting>
        <x14:conditionalFormatting xmlns:xm="http://schemas.microsoft.com/office/excel/2006/main">
          <x14:cfRule type="expression" priority="921" id="{CA38E058-8908-4313-9407-2684C8EDE6A0}">
            <xm:f>$D$92=プルダウン用!$M$5</xm:f>
            <x14:dxf>
              <fill>
                <patternFill patternType="darkTrellis"/>
              </fill>
            </x14:dxf>
          </x14:cfRule>
          <xm:sqref>I92:J92 G93:J94</xm:sqref>
        </x14:conditionalFormatting>
        <x14:conditionalFormatting xmlns:xm="http://schemas.microsoft.com/office/excel/2006/main">
          <x14:cfRule type="expression" priority="920" id="{D51AC5CD-3DC7-4127-9548-FD67D554FA75}">
            <xm:f>$F$92=プルダウン用!$M$13</xm:f>
            <x14:dxf>
              <fill>
                <patternFill patternType="darkTrellis"/>
              </fill>
            </x14:dxf>
          </x14:cfRule>
          <xm:sqref>G94:J94</xm:sqref>
        </x14:conditionalFormatting>
        <x14:conditionalFormatting xmlns:xm="http://schemas.microsoft.com/office/excel/2006/main">
          <x14:cfRule type="expression" priority="918" id="{AC9390E3-AB9C-48FF-BB48-E285727EDCAA}">
            <xm:f>$F$92=プルダウン用!$M$14</xm:f>
            <x14:dxf>
              <fill>
                <patternFill patternType="darkTrellis"/>
              </fill>
            </x14:dxf>
          </x14:cfRule>
          <xm:sqref>I92:J93</xm:sqref>
        </x14:conditionalFormatting>
        <x14:conditionalFormatting xmlns:xm="http://schemas.microsoft.com/office/excel/2006/main">
          <x14:cfRule type="expression" priority="917" id="{CD7FC420-A2F3-4AFB-945A-A2EBF2C12571}">
            <xm:f>$F$92=プルダウン用!$M$14</xm:f>
            <x14:dxf>
              <fill>
                <patternFill>
                  <bgColor rgb="FFFFFF00"/>
                </patternFill>
              </fill>
            </x14:dxf>
          </x14:cfRule>
          <xm:sqref>J94</xm:sqref>
        </x14:conditionalFormatting>
        <x14:conditionalFormatting xmlns:xm="http://schemas.microsoft.com/office/excel/2006/main">
          <x14:cfRule type="expression" priority="916" id="{4D52458B-2A63-4A23-BE3F-FA4AA88D091D}">
            <xm:f>$F$92=プルダウン用!$M$13</xm:f>
            <x14:dxf>
              <fill>
                <patternFill>
                  <bgColor rgb="FFFFFF00"/>
                </patternFill>
              </fill>
            </x14:dxf>
          </x14:cfRule>
          <xm:sqref>I92:I93</xm:sqref>
        </x14:conditionalFormatting>
        <x14:conditionalFormatting xmlns:xm="http://schemas.microsoft.com/office/excel/2006/main">
          <x14:cfRule type="expression" priority="915" id="{17B70EE6-C526-4D0B-B56C-6C7F48841A6E}">
            <xm:f>$D$95=プルダウン用!$M$5</xm:f>
            <x14:dxf>
              <fill>
                <patternFill patternType="darkTrellis"/>
              </fill>
            </x14:dxf>
          </x14:cfRule>
          <xm:sqref>I95:J95 G96:J97</xm:sqref>
        </x14:conditionalFormatting>
        <x14:conditionalFormatting xmlns:xm="http://schemas.microsoft.com/office/excel/2006/main">
          <x14:cfRule type="expression" priority="914" id="{44023607-8BF0-41A9-8756-945011157142}">
            <xm:f>$F$95=プルダウン用!$M$13</xm:f>
            <x14:dxf>
              <fill>
                <patternFill patternType="darkTrellis"/>
              </fill>
            </x14:dxf>
          </x14:cfRule>
          <xm:sqref>G97:J97</xm:sqref>
        </x14:conditionalFormatting>
        <x14:conditionalFormatting xmlns:xm="http://schemas.microsoft.com/office/excel/2006/main">
          <x14:cfRule type="expression" priority="912" id="{7F3B5237-ABD9-4B55-9ADE-00899656A56B}">
            <xm:f>$F$95=プルダウン用!$M$14</xm:f>
            <x14:dxf>
              <fill>
                <patternFill patternType="darkTrellis"/>
              </fill>
            </x14:dxf>
          </x14:cfRule>
          <xm:sqref>I95:J96</xm:sqref>
        </x14:conditionalFormatting>
        <x14:conditionalFormatting xmlns:xm="http://schemas.microsoft.com/office/excel/2006/main">
          <x14:cfRule type="expression" priority="911" id="{06374AE1-9A52-49EF-8F25-976A339B2187}">
            <xm:f>$F$95=プルダウン用!$M$14</xm:f>
            <x14:dxf>
              <fill>
                <patternFill>
                  <bgColor rgb="FFFFFF00"/>
                </patternFill>
              </fill>
            </x14:dxf>
          </x14:cfRule>
          <xm:sqref>J97</xm:sqref>
        </x14:conditionalFormatting>
        <x14:conditionalFormatting xmlns:xm="http://schemas.microsoft.com/office/excel/2006/main">
          <x14:cfRule type="expression" priority="910" id="{5E035714-CD2F-4833-A81D-20078001A22E}">
            <xm:f>$F$95=プルダウン用!$M$13</xm:f>
            <x14:dxf>
              <fill>
                <patternFill>
                  <bgColor rgb="FFFFFF00"/>
                </patternFill>
              </fill>
            </x14:dxf>
          </x14:cfRule>
          <xm:sqref>I95:I96</xm:sqref>
        </x14:conditionalFormatting>
        <x14:conditionalFormatting xmlns:xm="http://schemas.microsoft.com/office/excel/2006/main">
          <x14:cfRule type="expression" priority="909" id="{99AE7320-6C2C-4A41-BECC-B8D6FCCF368B}">
            <xm:f>$D$102=プルダウン用!$M$5</xm:f>
            <x14:dxf>
              <fill>
                <patternFill patternType="darkTrellis"/>
              </fill>
            </x14:dxf>
          </x14:cfRule>
          <xm:sqref>I102:J102 G103:J104</xm:sqref>
        </x14:conditionalFormatting>
        <x14:conditionalFormatting xmlns:xm="http://schemas.microsoft.com/office/excel/2006/main">
          <x14:cfRule type="expression" priority="907" id="{E9E1E778-B67A-442C-9BC8-DAA69ABDA07C}">
            <xm:f>$F$102=プルダウン用!$M$13</xm:f>
            <x14:dxf>
              <fill>
                <patternFill patternType="darkTrellis"/>
              </fill>
            </x14:dxf>
          </x14:cfRule>
          <xm:sqref>G104:J104</xm:sqref>
        </x14:conditionalFormatting>
        <x14:conditionalFormatting xmlns:xm="http://schemas.microsoft.com/office/excel/2006/main">
          <x14:cfRule type="expression" priority="903" id="{78DBC5E3-EC99-4229-9091-245D9694F7F2}">
            <xm:f>$F$102=プルダウン用!$M$14</xm:f>
            <x14:dxf>
              <fill>
                <patternFill patternType="darkTrellis"/>
              </fill>
            </x14:dxf>
          </x14:cfRule>
          <xm:sqref>I102:J103</xm:sqref>
        </x14:conditionalFormatting>
        <x14:conditionalFormatting xmlns:xm="http://schemas.microsoft.com/office/excel/2006/main">
          <x14:cfRule type="expression" priority="902" id="{53920CDF-9744-4E4F-B6BD-C620600E2C3C}">
            <xm:f>$F$102=プルダウン用!$M$14</xm:f>
            <x14:dxf>
              <fill>
                <patternFill>
                  <bgColor rgb="FFFFFF00"/>
                </patternFill>
              </fill>
            </x14:dxf>
          </x14:cfRule>
          <xm:sqref>J104</xm:sqref>
        </x14:conditionalFormatting>
        <x14:conditionalFormatting xmlns:xm="http://schemas.microsoft.com/office/excel/2006/main">
          <x14:cfRule type="expression" priority="901" id="{83C31319-F24C-4029-A174-85F09BE11AC5}">
            <xm:f>$F$102=プルダウン用!$M$13</xm:f>
            <x14:dxf>
              <fill>
                <patternFill>
                  <bgColor rgb="FFFFFF00"/>
                </patternFill>
              </fill>
            </x14:dxf>
          </x14:cfRule>
          <xm:sqref>I102:I103</xm:sqref>
        </x14:conditionalFormatting>
        <x14:conditionalFormatting xmlns:xm="http://schemas.microsoft.com/office/excel/2006/main">
          <x14:cfRule type="expression" priority="900" id="{A3AA40B0-6D28-438B-B5CC-29D85CC3F5CF}">
            <xm:f>$D$105=プルダウン用!$M$5</xm:f>
            <x14:dxf>
              <fill>
                <patternFill patternType="darkTrellis"/>
              </fill>
            </x14:dxf>
          </x14:cfRule>
          <xm:sqref>I105:J105 G106:J107</xm:sqref>
        </x14:conditionalFormatting>
        <x14:conditionalFormatting xmlns:xm="http://schemas.microsoft.com/office/excel/2006/main">
          <x14:cfRule type="expression" priority="899" id="{527FE908-D99B-4D4A-BABD-11A1E197F292}">
            <xm:f>$F$105=プルダウン用!$M$13</xm:f>
            <x14:dxf>
              <fill>
                <patternFill patternType="darkTrellis"/>
              </fill>
            </x14:dxf>
          </x14:cfRule>
          <xm:sqref>G107:J107</xm:sqref>
        </x14:conditionalFormatting>
        <x14:conditionalFormatting xmlns:xm="http://schemas.microsoft.com/office/excel/2006/main">
          <x14:cfRule type="expression" priority="897" id="{25AB002C-B906-4BE1-B987-B89E66E3ED0E}">
            <xm:f>$F$105=プルダウン用!$M$14</xm:f>
            <x14:dxf>
              <fill>
                <patternFill patternType="darkTrellis"/>
              </fill>
            </x14:dxf>
          </x14:cfRule>
          <xm:sqref>I105:J106</xm:sqref>
        </x14:conditionalFormatting>
        <x14:conditionalFormatting xmlns:xm="http://schemas.microsoft.com/office/excel/2006/main">
          <x14:cfRule type="expression" priority="896" id="{14539AB6-70BC-4C4A-9DA9-081454D328EE}">
            <xm:f>$F$105=プルダウン用!$M$14</xm:f>
            <x14:dxf>
              <fill>
                <patternFill>
                  <bgColor rgb="FFFFFF00"/>
                </patternFill>
              </fill>
            </x14:dxf>
          </x14:cfRule>
          <xm:sqref>J107</xm:sqref>
        </x14:conditionalFormatting>
        <x14:conditionalFormatting xmlns:xm="http://schemas.microsoft.com/office/excel/2006/main">
          <x14:cfRule type="expression" priority="895" id="{7A464244-6717-4CD0-BCBA-802B0EAF8E4C}">
            <xm:f>$F$105=プルダウン用!$M$13</xm:f>
            <x14:dxf>
              <fill>
                <patternFill>
                  <bgColor rgb="FFFFFF00"/>
                </patternFill>
              </fill>
            </x14:dxf>
          </x14:cfRule>
          <xm:sqref>I105:I106</xm:sqref>
        </x14:conditionalFormatting>
        <x14:conditionalFormatting xmlns:xm="http://schemas.microsoft.com/office/excel/2006/main">
          <x14:cfRule type="expression" priority="894" id="{D89F3E33-BE7D-4681-A1C6-74A6FB0C057F}">
            <xm:f>$D$108=プルダウン用!$M$5</xm:f>
            <x14:dxf>
              <fill>
                <patternFill patternType="darkTrellis"/>
              </fill>
            </x14:dxf>
          </x14:cfRule>
          <xm:sqref>I108:J108 G109:J110</xm:sqref>
        </x14:conditionalFormatting>
        <x14:conditionalFormatting xmlns:xm="http://schemas.microsoft.com/office/excel/2006/main">
          <x14:cfRule type="expression" priority="893" id="{30D0EB07-4128-4152-97A5-AC2A7E552AE6}">
            <xm:f>$F$108=プルダウン用!$M$13</xm:f>
            <x14:dxf>
              <fill>
                <patternFill patternType="darkTrellis"/>
              </fill>
            </x14:dxf>
          </x14:cfRule>
          <xm:sqref>H110:J110</xm:sqref>
        </x14:conditionalFormatting>
        <x14:conditionalFormatting xmlns:xm="http://schemas.microsoft.com/office/excel/2006/main">
          <x14:cfRule type="expression" priority="891" id="{D2AC6872-5940-4767-B318-59BFC258D00B}">
            <xm:f>$F$108=プルダウン用!$M$14</xm:f>
            <x14:dxf>
              <fill>
                <patternFill patternType="darkTrellis"/>
              </fill>
            </x14:dxf>
          </x14:cfRule>
          <xm:sqref>I108:J109</xm:sqref>
        </x14:conditionalFormatting>
        <x14:conditionalFormatting xmlns:xm="http://schemas.microsoft.com/office/excel/2006/main">
          <x14:cfRule type="expression" priority="890" id="{15316A9C-437A-406B-A13F-95FC252AB7F6}">
            <xm:f>$F$108=プルダウン用!$M$14</xm:f>
            <x14:dxf>
              <fill>
                <patternFill>
                  <bgColor rgb="FFFFFF00"/>
                </patternFill>
              </fill>
            </x14:dxf>
          </x14:cfRule>
          <xm:sqref>J110</xm:sqref>
        </x14:conditionalFormatting>
        <x14:conditionalFormatting xmlns:xm="http://schemas.microsoft.com/office/excel/2006/main">
          <x14:cfRule type="expression" priority="889" id="{025F28F1-6098-450E-A48D-446ACF0FB56F}">
            <xm:f>$F$108=プルダウン用!$M$13</xm:f>
            <x14:dxf>
              <fill>
                <patternFill>
                  <bgColor rgb="FFFFFF00"/>
                </patternFill>
              </fill>
            </x14:dxf>
          </x14:cfRule>
          <xm:sqref>I108:I109</xm:sqref>
        </x14:conditionalFormatting>
        <x14:conditionalFormatting xmlns:xm="http://schemas.microsoft.com/office/excel/2006/main">
          <x14:cfRule type="expression" priority="888" id="{4338FBDA-0417-40EC-B79B-A63B80E5B2AB}">
            <xm:f>$D$111=プルダウン用!$M$5</xm:f>
            <x14:dxf>
              <fill>
                <patternFill patternType="darkTrellis"/>
              </fill>
            </x14:dxf>
          </x14:cfRule>
          <xm:sqref>I111:J113</xm:sqref>
        </x14:conditionalFormatting>
        <x14:conditionalFormatting xmlns:xm="http://schemas.microsoft.com/office/excel/2006/main">
          <x14:cfRule type="expression" priority="887" id="{FFC15911-D6A9-4AF2-A706-A45F71677776}">
            <xm:f>$F$111=プルダウン用!$M$14</xm:f>
            <x14:dxf>
              <fill>
                <patternFill patternType="darkTrellis"/>
              </fill>
            </x14:dxf>
          </x14:cfRule>
          <xm:sqref>I111:J113</xm:sqref>
        </x14:conditionalFormatting>
        <x14:conditionalFormatting xmlns:xm="http://schemas.microsoft.com/office/excel/2006/main">
          <x14:cfRule type="expression" priority="886" id="{02CA20D6-5484-4BF5-BEB2-FA1685A46F1B}">
            <xm:f>$F$111=プルダウン用!$M$13</xm:f>
            <x14:dxf>
              <fill>
                <patternFill>
                  <bgColor rgb="FFFFFF00"/>
                </patternFill>
              </fill>
            </x14:dxf>
          </x14:cfRule>
          <xm:sqref>I111:I113</xm:sqref>
        </x14:conditionalFormatting>
        <x14:conditionalFormatting xmlns:xm="http://schemas.microsoft.com/office/excel/2006/main">
          <x14:cfRule type="expression" priority="885" id="{A6914855-99B0-416A-AAB9-E9AFC64C4BE2}">
            <xm:f>$D$111=プルダウン用!$M$5</xm:f>
            <x14:dxf>
              <fill>
                <patternFill patternType="darkTrellis"/>
              </fill>
            </x14:dxf>
          </x14:cfRule>
          <xm:sqref>G114:J115</xm:sqref>
        </x14:conditionalFormatting>
        <x14:conditionalFormatting xmlns:xm="http://schemas.microsoft.com/office/excel/2006/main">
          <x14:cfRule type="expression" priority="884" id="{D0D1153C-A3B9-4C92-854D-92C6915600FF}">
            <xm:f>$F$111=プルダウン用!$M$13</xm:f>
            <x14:dxf>
              <fill>
                <patternFill patternType="darkTrellis"/>
              </fill>
            </x14:dxf>
          </x14:cfRule>
          <xm:sqref>G115:J115</xm:sqref>
        </x14:conditionalFormatting>
        <x14:conditionalFormatting xmlns:xm="http://schemas.microsoft.com/office/excel/2006/main">
          <x14:cfRule type="expression" priority="882" id="{156753BA-D855-4D51-AE98-EA285869C910}">
            <xm:f>$F$111=プルダウン用!$M$14</xm:f>
            <x14:dxf>
              <fill>
                <patternFill>
                  <bgColor rgb="FFFFFF00"/>
                </patternFill>
              </fill>
            </x14:dxf>
          </x14:cfRule>
          <xm:sqref>J115</xm:sqref>
        </x14:conditionalFormatting>
        <x14:conditionalFormatting xmlns:xm="http://schemas.microsoft.com/office/excel/2006/main">
          <x14:cfRule type="expression" priority="881" id="{73F09D93-62F3-4F27-8F01-3E2C9DDB9E0F}">
            <xm:f>$F$111=プルダウン用!$M$14</xm:f>
            <x14:dxf>
              <fill>
                <patternFill patternType="darkTrellis"/>
              </fill>
            </x14:dxf>
          </x14:cfRule>
          <xm:sqref>I114:J114</xm:sqref>
        </x14:conditionalFormatting>
        <x14:conditionalFormatting xmlns:xm="http://schemas.microsoft.com/office/excel/2006/main">
          <x14:cfRule type="expression" priority="880" id="{44E3AA0F-C208-4FD2-9C92-F27451D5DBA9}">
            <xm:f>$F$111=プルダウン用!$M$13</xm:f>
            <x14:dxf>
              <fill>
                <patternFill>
                  <bgColor rgb="FFFFFF00"/>
                </patternFill>
              </fill>
            </x14:dxf>
          </x14:cfRule>
          <xm:sqref>I114</xm:sqref>
        </x14:conditionalFormatting>
        <x14:conditionalFormatting xmlns:xm="http://schemas.microsoft.com/office/excel/2006/main">
          <x14:cfRule type="expression" priority="879" id="{5E280B5F-5029-410F-A403-FE3F994E19AF}">
            <xm:f>$F$116=プルダウン用!$M$13</xm:f>
            <x14:dxf>
              <fill>
                <patternFill patternType="darkTrellis"/>
              </fill>
            </x14:dxf>
          </x14:cfRule>
          <xm:sqref>G118</xm:sqref>
        </x14:conditionalFormatting>
        <x14:conditionalFormatting xmlns:xm="http://schemas.microsoft.com/office/excel/2006/main">
          <x14:cfRule type="expression" priority="878" id="{A8498F90-8787-4409-BD24-25AB16C8D763}">
            <xm:f>$D$116=プルダウン用!$M$5</xm:f>
            <x14:dxf>
              <fill>
                <patternFill patternType="darkTrellis"/>
              </fill>
            </x14:dxf>
          </x14:cfRule>
          <xm:sqref>I116:J116 G117:J118</xm:sqref>
        </x14:conditionalFormatting>
        <x14:conditionalFormatting xmlns:xm="http://schemas.microsoft.com/office/excel/2006/main">
          <x14:cfRule type="expression" priority="877" id="{6FB2BB24-F65A-41DA-A533-E7DADC43DCEA}">
            <xm:f>$F$116=プルダウン用!$M$13</xm:f>
            <x14:dxf>
              <fill>
                <patternFill patternType="darkTrellis"/>
              </fill>
            </x14:dxf>
          </x14:cfRule>
          <xm:sqref>H118:J118</xm:sqref>
        </x14:conditionalFormatting>
        <x14:conditionalFormatting xmlns:xm="http://schemas.microsoft.com/office/excel/2006/main">
          <x14:cfRule type="expression" priority="875" id="{54852A58-D605-4863-A95D-BDB23C570A12}">
            <xm:f>$F$116=プルダウン用!$M$14</xm:f>
            <x14:dxf>
              <fill>
                <patternFill patternType="darkTrellis"/>
              </fill>
            </x14:dxf>
          </x14:cfRule>
          <xm:sqref>I116:J117</xm:sqref>
        </x14:conditionalFormatting>
        <x14:conditionalFormatting xmlns:xm="http://schemas.microsoft.com/office/excel/2006/main">
          <x14:cfRule type="expression" priority="874" id="{87CB9B8B-8D84-42F0-A64E-97F2CE8B689C}">
            <xm:f>$F$116=プルダウン用!$M$14</xm:f>
            <x14:dxf>
              <fill>
                <patternFill>
                  <bgColor rgb="FFFFFF00"/>
                </patternFill>
              </fill>
            </x14:dxf>
          </x14:cfRule>
          <xm:sqref>J118</xm:sqref>
        </x14:conditionalFormatting>
        <x14:conditionalFormatting xmlns:xm="http://schemas.microsoft.com/office/excel/2006/main">
          <x14:cfRule type="expression" priority="873" id="{EB28E7C5-748C-40C4-860E-73BB4D662CF5}">
            <xm:f>$F$116=プルダウン用!$M$13</xm:f>
            <x14:dxf>
              <fill>
                <patternFill>
                  <bgColor rgb="FFFFFF00"/>
                </patternFill>
              </fill>
            </x14:dxf>
          </x14:cfRule>
          <xm:sqref>I116:I117</xm:sqref>
        </x14:conditionalFormatting>
        <x14:conditionalFormatting xmlns:xm="http://schemas.microsoft.com/office/excel/2006/main">
          <x14:cfRule type="expression" priority="872" id="{0DE9BD09-A293-4E99-836E-8CD87E0C2C21}">
            <xm:f>$F$119=プルダウン用!$M$13</xm:f>
            <x14:dxf>
              <fill>
                <patternFill patternType="darkTrellis"/>
              </fill>
            </x14:dxf>
          </x14:cfRule>
          <xm:sqref>G121</xm:sqref>
        </x14:conditionalFormatting>
        <x14:conditionalFormatting xmlns:xm="http://schemas.microsoft.com/office/excel/2006/main">
          <x14:cfRule type="expression" priority="871" id="{719E66BF-A4B4-4680-AE85-2458103B8091}">
            <xm:f>$D$119=プルダウン用!$M$5</xm:f>
            <x14:dxf>
              <fill>
                <patternFill patternType="darkTrellis"/>
              </fill>
            </x14:dxf>
          </x14:cfRule>
          <xm:sqref>I119:J119 G120:J121</xm:sqref>
        </x14:conditionalFormatting>
        <x14:conditionalFormatting xmlns:xm="http://schemas.microsoft.com/office/excel/2006/main">
          <x14:cfRule type="expression" priority="870" id="{44F911DC-286D-4577-9791-4E5013888420}">
            <xm:f>$F$119=プルダウン用!$M$13</xm:f>
            <x14:dxf>
              <fill>
                <patternFill patternType="darkTrellis"/>
              </fill>
            </x14:dxf>
          </x14:cfRule>
          <xm:sqref>H121:J121</xm:sqref>
        </x14:conditionalFormatting>
        <x14:conditionalFormatting xmlns:xm="http://schemas.microsoft.com/office/excel/2006/main">
          <x14:cfRule type="expression" priority="868" id="{591E5AD9-802D-495C-81DF-CAEE2944CF08}">
            <xm:f>$F$119=プルダウン用!$M$14</xm:f>
            <x14:dxf>
              <fill>
                <patternFill patternType="darkTrellis"/>
              </fill>
            </x14:dxf>
          </x14:cfRule>
          <xm:sqref>I119:J120</xm:sqref>
        </x14:conditionalFormatting>
        <x14:conditionalFormatting xmlns:xm="http://schemas.microsoft.com/office/excel/2006/main">
          <x14:cfRule type="expression" priority="867" id="{8118F5A0-6F90-4008-B3B8-0F3D6C568906}">
            <xm:f>$F$119=プルダウン用!$M$14</xm:f>
            <x14:dxf>
              <fill>
                <patternFill>
                  <bgColor rgb="FFFFFF00"/>
                </patternFill>
              </fill>
            </x14:dxf>
          </x14:cfRule>
          <xm:sqref>J121</xm:sqref>
        </x14:conditionalFormatting>
        <x14:conditionalFormatting xmlns:xm="http://schemas.microsoft.com/office/excel/2006/main">
          <x14:cfRule type="expression" priority="866" id="{8E90B1BB-2C85-458D-9161-9E55CC4E951F}">
            <xm:f>$F$119=プルダウン用!$M$13</xm:f>
            <x14:dxf>
              <fill>
                <patternFill>
                  <bgColor rgb="FFFFFF00"/>
                </patternFill>
              </fill>
            </x14:dxf>
          </x14:cfRule>
          <xm:sqref>I119:I120</xm:sqref>
        </x14:conditionalFormatting>
        <x14:conditionalFormatting xmlns:xm="http://schemas.microsoft.com/office/excel/2006/main">
          <x14:cfRule type="expression" priority="865" id="{220C57C0-04B8-4768-9CF5-03BA2E2AC124}">
            <xm:f>$F$122=プルダウン用!$M$13</xm:f>
            <x14:dxf>
              <fill>
                <patternFill patternType="darkTrellis"/>
              </fill>
            </x14:dxf>
          </x14:cfRule>
          <xm:sqref>G124</xm:sqref>
        </x14:conditionalFormatting>
        <x14:conditionalFormatting xmlns:xm="http://schemas.microsoft.com/office/excel/2006/main">
          <x14:cfRule type="expression" priority="864" id="{6D9E2522-9C93-4EB9-9569-72EB24AB8933}">
            <xm:f>$D$122=プルダウン用!$M$5</xm:f>
            <x14:dxf>
              <fill>
                <patternFill patternType="darkTrellis"/>
              </fill>
            </x14:dxf>
          </x14:cfRule>
          <xm:sqref>I122:J122 G123:J124</xm:sqref>
        </x14:conditionalFormatting>
        <x14:conditionalFormatting xmlns:xm="http://schemas.microsoft.com/office/excel/2006/main">
          <x14:cfRule type="expression" priority="863" id="{D7EA19FE-39A2-4EBC-B8E7-2C00B3712406}">
            <xm:f>$F$122=プルダウン用!$M$13</xm:f>
            <x14:dxf>
              <fill>
                <patternFill patternType="darkTrellis"/>
              </fill>
            </x14:dxf>
          </x14:cfRule>
          <xm:sqref>H124:J124</xm:sqref>
        </x14:conditionalFormatting>
        <x14:conditionalFormatting xmlns:xm="http://schemas.microsoft.com/office/excel/2006/main">
          <x14:cfRule type="expression" priority="861" id="{CA2F3FEC-797D-440F-A575-9E800998ACAC}">
            <xm:f>$F$122=プルダウン用!$M$14</xm:f>
            <x14:dxf>
              <fill>
                <patternFill patternType="darkTrellis"/>
              </fill>
            </x14:dxf>
          </x14:cfRule>
          <xm:sqref>I122:J123</xm:sqref>
        </x14:conditionalFormatting>
        <x14:conditionalFormatting xmlns:xm="http://schemas.microsoft.com/office/excel/2006/main">
          <x14:cfRule type="expression" priority="860" id="{28CA06DC-450A-4501-A3BD-428065CBF7F4}">
            <xm:f>$F$122=プルダウン用!$M$14</xm:f>
            <x14:dxf>
              <fill>
                <patternFill>
                  <bgColor rgb="FFFFFF00"/>
                </patternFill>
              </fill>
            </x14:dxf>
          </x14:cfRule>
          <xm:sqref>J124</xm:sqref>
        </x14:conditionalFormatting>
        <x14:conditionalFormatting xmlns:xm="http://schemas.microsoft.com/office/excel/2006/main">
          <x14:cfRule type="expression" priority="859" id="{F3F5AC38-CAC1-4021-A427-2ADEFE05D2E6}">
            <xm:f>$F$122=プルダウン用!$M$13</xm:f>
            <x14:dxf>
              <fill>
                <patternFill>
                  <bgColor rgb="FFFFFF00"/>
                </patternFill>
              </fill>
            </x14:dxf>
          </x14:cfRule>
          <xm:sqref>I122:I123</xm:sqref>
        </x14:conditionalFormatting>
        <x14:conditionalFormatting xmlns:xm="http://schemas.microsoft.com/office/excel/2006/main">
          <x14:cfRule type="expression" priority="858" id="{AA9B37AB-C2D2-4ED2-9071-09ABE4673E1F}">
            <xm:f>$D$129=プルダウン用!$M$5</xm:f>
            <x14:dxf>
              <fill>
                <patternFill patternType="darkTrellis"/>
              </fill>
            </x14:dxf>
          </x14:cfRule>
          <xm:sqref>I129:J131</xm:sqref>
        </x14:conditionalFormatting>
        <x14:conditionalFormatting xmlns:xm="http://schemas.microsoft.com/office/excel/2006/main">
          <x14:cfRule type="expression" priority="857" id="{74B68D60-32AC-4B17-BB17-AC24E4A13393}">
            <xm:f>$F$129=プルダウン用!$M$14</xm:f>
            <x14:dxf>
              <fill>
                <patternFill patternType="darkTrellis"/>
              </fill>
            </x14:dxf>
          </x14:cfRule>
          <xm:sqref>I129:J131</xm:sqref>
        </x14:conditionalFormatting>
        <x14:conditionalFormatting xmlns:xm="http://schemas.microsoft.com/office/excel/2006/main">
          <x14:cfRule type="expression" priority="856" id="{7260A91F-0258-4CA5-A674-96706C922576}">
            <xm:f>$F$129=プルダウン用!$M$13</xm:f>
            <x14:dxf>
              <fill>
                <patternFill>
                  <bgColor rgb="FFFFFF00"/>
                </patternFill>
              </fill>
            </x14:dxf>
          </x14:cfRule>
          <xm:sqref>I129:I131</xm:sqref>
        </x14:conditionalFormatting>
        <x14:conditionalFormatting xmlns:xm="http://schemas.microsoft.com/office/excel/2006/main">
          <x14:cfRule type="expression" priority="855" id="{5D0DAF47-DE4B-491B-9C04-6658A21B300D}">
            <xm:f>$D$129=プルダウン用!$M$5</xm:f>
            <x14:dxf>
              <fill>
                <patternFill patternType="darkTrellis"/>
              </fill>
            </x14:dxf>
          </x14:cfRule>
          <xm:sqref>G132:J133</xm:sqref>
        </x14:conditionalFormatting>
        <x14:conditionalFormatting xmlns:xm="http://schemas.microsoft.com/office/excel/2006/main">
          <x14:cfRule type="expression" priority="854" id="{9C84656F-6C34-49D7-8C8D-18266035E314}">
            <xm:f>$F$129=プルダウン用!$M$13</xm:f>
            <x14:dxf>
              <fill>
                <patternFill patternType="darkTrellis"/>
              </fill>
            </x14:dxf>
          </x14:cfRule>
          <xm:sqref>G133:J133</xm:sqref>
        </x14:conditionalFormatting>
        <x14:conditionalFormatting xmlns:xm="http://schemas.microsoft.com/office/excel/2006/main">
          <x14:cfRule type="expression" priority="852" id="{8851E4FE-C9E4-4574-BC70-B056F8D8B2BC}">
            <xm:f>$F$129=プルダウン用!$M$14</xm:f>
            <x14:dxf>
              <fill>
                <patternFill>
                  <bgColor rgb="FFFFFF00"/>
                </patternFill>
              </fill>
            </x14:dxf>
          </x14:cfRule>
          <xm:sqref>J133</xm:sqref>
        </x14:conditionalFormatting>
        <x14:conditionalFormatting xmlns:xm="http://schemas.microsoft.com/office/excel/2006/main">
          <x14:cfRule type="expression" priority="851" id="{2F0208A8-FA22-4ABF-AABE-B3992206859D}">
            <xm:f>$F$129=プルダウン用!$M$14</xm:f>
            <x14:dxf>
              <fill>
                <patternFill patternType="darkTrellis"/>
              </fill>
            </x14:dxf>
          </x14:cfRule>
          <xm:sqref>I132:J132</xm:sqref>
        </x14:conditionalFormatting>
        <x14:conditionalFormatting xmlns:xm="http://schemas.microsoft.com/office/excel/2006/main">
          <x14:cfRule type="expression" priority="850" id="{48B4A674-61E8-41FC-8D61-C164E2C44377}">
            <xm:f>$F$129=プルダウン用!$M$13</xm:f>
            <x14:dxf>
              <fill>
                <patternFill>
                  <bgColor rgb="FFFFFF00"/>
                </patternFill>
              </fill>
            </x14:dxf>
          </x14:cfRule>
          <xm:sqref>I132</xm:sqref>
        </x14:conditionalFormatting>
        <x14:conditionalFormatting xmlns:xm="http://schemas.microsoft.com/office/excel/2006/main">
          <x14:cfRule type="expression" priority="849" id="{34B2D613-6A2D-4D37-87D5-BEFF0EAE155B}">
            <xm:f>$F$134=プルダウン用!$M$13</xm:f>
            <x14:dxf>
              <fill>
                <patternFill patternType="darkTrellis"/>
              </fill>
            </x14:dxf>
          </x14:cfRule>
          <xm:sqref>G136</xm:sqref>
        </x14:conditionalFormatting>
        <x14:conditionalFormatting xmlns:xm="http://schemas.microsoft.com/office/excel/2006/main">
          <x14:cfRule type="expression" priority="848" id="{E9C23F39-AA05-4E5C-B49B-999618E1FD37}">
            <xm:f>$D$134=プルダウン用!$M$5</xm:f>
            <x14:dxf>
              <fill>
                <patternFill patternType="darkTrellis"/>
              </fill>
            </x14:dxf>
          </x14:cfRule>
          <xm:sqref>I134:J134 G135:J136</xm:sqref>
        </x14:conditionalFormatting>
        <x14:conditionalFormatting xmlns:xm="http://schemas.microsoft.com/office/excel/2006/main">
          <x14:cfRule type="expression" priority="847" id="{E59C54EC-3466-455F-94AE-8F01DBD05DE7}">
            <xm:f>$F$134=プルダウン用!$M$13</xm:f>
            <x14:dxf>
              <fill>
                <patternFill patternType="darkTrellis"/>
              </fill>
            </x14:dxf>
          </x14:cfRule>
          <xm:sqref>H136:J136</xm:sqref>
        </x14:conditionalFormatting>
        <x14:conditionalFormatting xmlns:xm="http://schemas.microsoft.com/office/excel/2006/main">
          <x14:cfRule type="expression" priority="845" id="{04490EF8-D0DF-4425-8DEA-1B6ED6B81F9D}">
            <xm:f>$F$134=プルダウン用!$M$14</xm:f>
            <x14:dxf>
              <fill>
                <patternFill patternType="darkTrellis"/>
              </fill>
            </x14:dxf>
          </x14:cfRule>
          <xm:sqref>I134:J135</xm:sqref>
        </x14:conditionalFormatting>
        <x14:conditionalFormatting xmlns:xm="http://schemas.microsoft.com/office/excel/2006/main">
          <x14:cfRule type="expression" priority="844" id="{51CD59CC-954F-47CD-8A5F-5CF7294B63C1}">
            <xm:f>$F$134=プルダウン用!$M$14</xm:f>
            <x14:dxf>
              <fill>
                <patternFill>
                  <bgColor rgb="FFFFFF00"/>
                </patternFill>
              </fill>
            </x14:dxf>
          </x14:cfRule>
          <xm:sqref>J136</xm:sqref>
        </x14:conditionalFormatting>
        <x14:conditionalFormatting xmlns:xm="http://schemas.microsoft.com/office/excel/2006/main">
          <x14:cfRule type="expression" priority="843" id="{786FA9E0-F2F0-4729-991E-EAFC040FF178}">
            <xm:f>$F$134=プルダウン用!$M$13</xm:f>
            <x14:dxf>
              <fill>
                <patternFill>
                  <bgColor rgb="FFFFFF00"/>
                </patternFill>
              </fill>
            </x14:dxf>
          </x14:cfRule>
          <xm:sqref>I134:I135</xm:sqref>
        </x14:conditionalFormatting>
        <x14:conditionalFormatting xmlns:xm="http://schemas.microsoft.com/office/excel/2006/main">
          <x14:cfRule type="expression" priority="842" id="{9A7526A9-6AFD-4426-8A7B-D7E026A6589B}">
            <xm:f>$F$137=プルダウン用!$M$13</xm:f>
            <x14:dxf>
              <fill>
                <patternFill patternType="darkTrellis"/>
              </fill>
            </x14:dxf>
          </x14:cfRule>
          <xm:sqref>G139</xm:sqref>
        </x14:conditionalFormatting>
        <x14:conditionalFormatting xmlns:xm="http://schemas.microsoft.com/office/excel/2006/main">
          <x14:cfRule type="expression" priority="841" id="{E60C7DA9-00F6-4712-B171-E311CF2C1709}">
            <xm:f>$D$137=プルダウン用!$M$5</xm:f>
            <x14:dxf>
              <fill>
                <patternFill patternType="darkTrellis"/>
              </fill>
            </x14:dxf>
          </x14:cfRule>
          <xm:sqref>I137:J137 G138:J139</xm:sqref>
        </x14:conditionalFormatting>
        <x14:conditionalFormatting xmlns:xm="http://schemas.microsoft.com/office/excel/2006/main">
          <x14:cfRule type="expression" priority="840" id="{03DD9F75-9307-4E16-8B7D-FADF17E074B7}">
            <xm:f>$F$137=プルダウン用!$M$13</xm:f>
            <x14:dxf>
              <fill>
                <patternFill patternType="darkTrellis"/>
              </fill>
            </x14:dxf>
          </x14:cfRule>
          <xm:sqref>H139:J139</xm:sqref>
        </x14:conditionalFormatting>
        <x14:conditionalFormatting xmlns:xm="http://schemas.microsoft.com/office/excel/2006/main">
          <x14:cfRule type="expression" priority="838" id="{1A8A2E17-39A8-4D58-830E-37DA3BC0FBBF}">
            <xm:f>$F$137=プルダウン用!$M$14</xm:f>
            <x14:dxf>
              <fill>
                <patternFill patternType="darkTrellis"/>
              </fill>
            </x14:dxf>
          </x14:cfRule>
          <xm:sqref>I137:J138</xm:sqref>
        </x14:conditionalFormatting>
        <x14:conditionalFormatting xmlns:xm="http://schemas.microsoft.com/office/excel/2006/main">
          <x14:cfRule type="expression" priority="837" id="{4F3A9B18-C51E-4705-B20A-ABF38A8837F2}">
            <xm:f>$F$137=プルダウン用!$M$14</xm:f>
            <x14:dxf>
              <fill>
                <patternFill>
                  <bgColor rgb="FFFFFF00"/>
                </patternFill>
              </fill>
            </x14:dxf>
          </x14:cfRule>
          <xm:sqref>J139</xm:sqref>
        </x14:conditionalFormatting>
        <x14:conditionalFormatting xmlns:xm="http://schemas.microsoft.com/office/excel/2006/main">
          <x14:cfRule type="expression" priority="836" id="{820DA3FD-FC87-4791-987A-20860DD214D4}">
            <xm:f>$F$137=プルダウン用!$M$13</xm:f>
            <x14:dxf>
              <fill>
                <patternFill>
                  <bgColor rgb="FFFFFF00"/>
                </patternFill>
              </fill>
            </x14:dxf>
          </x14:cfRule>
          <xm:sqref>I137:I138</xm:sqref>
        </x14:conditionalFormatting>
        <x14:conditionalFormatting xmlns:xm="http://schemas.microsoft.com/office/excel/2006/main">
          <x14:cfRule type="expression" priority="828" id="{AA857F75-70AB-4DBE-B596-81EBC633C413}">
            <xm:f>$F$154=プルダウン用!$M$13</xm:f>
            <x14:dxf>
              <fill>
                <patternFill patternType="darkTrellis"/>
              </fill>
            </x14:dxf>
          </x14:cfRule>
          <xm:sqref>G156</xm:sqref>
        </x14:conditionalFormatting>
        <x14:conditionalFormatting xmlns:xm="http://schemas.microsoft.com/office/excel/2006/main">
          <x14:cfRule type="expression" priority="827" id="{0446DF72-0B63-4BA4-A760-37636CE0B99B}">
            <xm:f>$D$154=プルダウン用!$M$5</xm:f>
            <x14:dxf>
              <fill>
                <patternFill patternType="darkTrellis"/>
              </fill>
            </x14:dxf>
          </x14:cfRule>
          <xm:sqref>I154:J154 G155:J156</xm:sqref>
        </x14:conditionalFormatting>
        <x14:conditionalFormatting xmlns:xm="http://schemas.microsoft.com/office/excel/2006/main">
          <x14:cfRule type="expression" priority="826" id="{D33B3ECE-DF97-477B-9062-CBBBA7B1E9FC}">
            <xm:f>$F$154=プルダウン用!$M$13</xm:f>
            <x14:dxf>
              <fill>
                <patternFill patternType="darkTrellis"/>
              </fill>
            </x14:dxf>
          </x14:cfRule>
          <xm:sqref>H156:J156</xm:sqref>
        </x14:conditionalFormatting>
        <x14:conditionalFormatting xmlns:xm="http://schemas.microsoft.com/office/excel/2006/main">
          <x14:cfRule type="expression" priority="824" id="{E4089078-72B7-4E17-86A7-23467AA4FB08}">
            <xm:f>$F$154=プルダウン用!$M$14</xm:f>
            <x14:dxf>
              <fill>
                <patternFill patternType="darkTrellis"/>
              </fill>
            </x14:dxf>
          </x14:cfRule>
          <xm:sqref>I154:J155</xm:sqref>
        </x14:conditionalFormatting>
        <x14:conditionalFormatting xmlns:xm="http://schemas.microsoft.com/office/excel/2006/main">
          <x14:cfRule type="expression" priority="823" id="{160A0023-D551-46F9-86C3-D66B65166483}">
            <xm:f>$F$154=プルダウン用!$M$14</xm:f>
            <x14:dxf>
              <fill>
                <patternFill>
                  <bgColor rgb="FFFFFF00"/>
                </patternFill>
              </fill>
            </x14:dxf>
          </x14:cfRule>
          <xm:sqref>J156</xm:sqref>
        </x14:conditionalFormatting>
        <x14:conditionalFormatting xmlns:xm="http://schemas.microsoft.com/office/excel/2006/main">
          <x14:cfRule type="expression" priority="822" id="{33F7C9B2-9212-47B0-8B09-F907A123A059}">
            <xm:f>$F$154=プルダウン用!$M$13</xm:f>
            <x14:dxf>
              <fill>
                <patternFill>
                  <bgColor rgb="FFFFFF00"/>
                </patternFill>
              </fill>
            </x14:dxf>
          </x14:cfRule>
          <xm:sqref>I154:I155</xm:sqref>
        </x14:conditionalFormatting>
        <x14:conditionalFormatting xmlns:xm="http://schemas.microsoft.com/office/excel/2006/main">
          <x14:cfRule type="expression" priority="819" id="{6839442C-6E6C-49B5-AA00-CEF4D7C7480F}">
            <xm:f>$F$157=プルダウン用!$M$13</xm:f>
            <x14:dxf>
              <fill>
                <patternFill patternType="darkTrellis"/>
              </fill>
            </x14:dxf>
          </x14:cfRule>
          <xm:sqref>G159</xm:sqref>
        </x14:conditionalFormatting>
        <x14:conditionalFormatting xmlns:xm="http://schemas.microsoft.com/office/excel/2006/main">
          <x14:cfRule type="expression" priority="818" id="{F3C305C2-24C1-402A-99B3-45F668D63299}">
            <xm:f>$D$157=プルダウン用!$M$5</xm:f>
            <x14:dxf>
              <fill>
                <patternFill patternType="darkTrellis"/>
              </fill>
            </x14:dxf>
          </x14:cfRule>
          <xm:sqref>I157:J157 G158:J159</xm:sqref>
        </x14:conditionalFormatting>
        <x14:conditionalFormatting xmlns:xm="http://schemas.microsoft.com/office/excel/2006/main">
          <x14:cfRule type="expression" priority="817" id="{4124A67A-A67C-4CD7-A9D6-E48B9E951C38}">
            <xm:f>$F$157=プルダウン用!$M$13</xm:f>
            <x14:dxf>
              <fill>
                <patternFill patternType="darkTrellis"/>
              </fill>
            </x14:dxf>
          </x14:cfRule>
          <xm:sqref>H159:J159</xm:sqref>
        </x14:conditionalFormatting>
        <x14:conditionalFormatting xmlns:xm="http://schemas.microsoft.com/office/excel/2006/main">
          <x14:cfRule type="expression" priority="815" id="{8A6BDC45-5A35-45EE-82A1-CB19F0E79E96}">
            <xm:f>$F$157=プルダウン用!$M$14</xm:f>
            <x14:dxf>
              <fill>
                <patternFill patternType="darkTrellis"/>
              </fill>
            </x14:dxf>
          </x14:cfRule>
          <xm:sqref>I157:J158</xm:sqref>
        </x14:conditionalFormatting>
        <x14:conditionalFormatting xmlns:xm="http://schemas.microsoft.com/office/excel/2006/main">
          <x14:cfRule type="expression" priority="814" id="{4DFD7CEA-FCD8-4D38-B4B0-99988A320D5F}">
            <xm:f>$F$157=プルダウン用!$M$14</xm:f>
            <x14:dxf>
              <fill>
                <patternFill>
                  <bgColor rgb="FFFFFF00"/>
                </patternFill>
              </fill>
            </x14:dxf>
          </x14:cfRule>
          <xm:sqref>J159</xm:sqref>
        </x14:conditionalFormatting>
        <x14:conditionalFormatting xmlns:xm="http://schemas.microsoft.com/office/excel/2006/main">
          <x14:cfRule type="expression" priority="813" id="{E57602FA-758C-4EC1-B054-AFB5AD5720DB}">
            <xm:f>$F$157=プルダウン用!$M$13</xm:f>
            <x14:dxf>
              <fill>
                <patternFill>
                  <bgColor rgb="FFFFFF00"/>
                </patternFill>
              </fill>
            </x14:dxf>
          </x14:cfRule>
          <xm:sqref>I157:I158</xm:sqref>
        </x14:conditionalFormatting>
        <x14:conditionalFormatting xmlns:xm="http://schemas.microsoft.com/office/excel/2006/main">
          <x14:cfRule type="expression" priority="812" id="{5B835577-F287-48BF-BDE9-68BBD374DB9C}">
            <xm:f>$F$140=プルダウン用!$M$13</xm:f>
            <x14:dxf>
              <fill>
                <patternFill patternType="darkTrellis"/>
              </fill>
            </x14:dxf>
          </x14:cfRule>
          <xm:sqref>G145</xm:sqref>
        </x14:conditionalFormatting>
        <x14:conditionalFormatting xmlns:xm="http://schemas.microsoft.com/office/excel/2006/main">
          <x14:cfRule type="expression" priority="811" id="{5181C7E5-FCBB-4A2D-83F9-75E958390378}">
            <xm:f>$D$140=プルダウン用!$M$5</xm:f>
            <x14:dxf>
              <fill>
                <patternFill patternType="darkTrellis"/>
              </fill>
            </x14:dxf>
          </x14:cfRule>
          <xm:sqref>G144:J145</xm:sqref>
        </x14:conditionalFormatting>
        <x14:conditionalFormatting xmlns:xm="http://schemas.microsoft.com/office/excel/2006/main">
          <x14:cfRule type="expression" priority="810" id="{C41708F6-FD9E-4911-A401-1B12D866EF9D}">
            <xm:f>$F$140=プルダウン用!$M$13</xm:f>
            <x14:dxf>
              <fill>
                <patternFill patternType="darkTrellis"/>
              </fill>
            </x14:dxf>
          </x14:cfRule>
          <xm:sqref>H145:J145</xm:sqref>
        </x14:conditionalFormatting>
        <x14:conditionalFormatting xmlns:xm="http://schemas.microsoft.com/office/excel/2006/main">
          <x14:cfRule type="expression" priority="808" id="{FE520077-2826-4B2E-B029-15237295CCFA}">
            <xm:f>$F$140=プルダウン用!$M$14</xm:f>
            <x14:dxf>
              <fill>
                <patternFill patternType="darkTrellis"/>
              </fill>
            </x14:dxf>
          </x14:cfRule>
          <xm:sqref>I144:J144</xm:sqref>
        </x14:conditionalFormatting>
        <x14:conditionalFormatting xmlns:xm="http://schemas.microsoft.com/office/excel/2006/main">
          <x14:cfRule type="expression" priority="807" id="{D99AFF3C-CABC-4774-909D-3302CD73F507}">
            <xm:f>$F$140=プルダウン用!$M$14</xm:f>
            <x14:dxf>
              <fill>
                <patternFill>
                  <bgColor rgb="FFFFFF00"/>
                </patternFill>
              </fill>
            </x14:dxf>
          </x14:cfRule>
          <xm:sqref>J145</xm:sqref>
        </x14:conditionalFormatting>
        <x14:conditionalFormatting xmlns:xm="http://schemas.microsoft.com/office/excel/2006/main">
          <x14:cfRule type="expression" priority="806" id="{78F486FC-87E7-4B06-83A9-40FA39E74E73}">
            <xm:f>$F$140=プルダウン用!$M$13</xm:f>
            <x14:dxf>
              <fill>
                <patternFill>
                  <bgColor rgb="FFFFFF00"/>
                </patternFill>
              </fill>
            </x14:dxf>
          </x14:cfRule>
          <xm:sqref>I144</xm:sqref>
        </x14:conditionalFormatting>
        <x14:conditionalFormatting xmlns:xm="http://schemas.microsoft.com/office/excel/2006/main">
          <x14:cfRule type="expression" priority="805" id="{47F6AD28-53D5-45FB-8C66-ECB19C0FE43D}">
            <xm:f>$F$146=プルダウン用!$M$13</xm:f>
            <x14:dxf>
              <fill>
                <patternFill patternType="darkTrellis"/>
              </fill>
            </x14:dxf>
          </x14:cfRule>
          <xm:sqref>G150</xm:sqref>
        </x14:conditionalFormatting>
        <x14:conditionalFormatting xmlns:xm="http://schemas.microsoft.com/office/excel/2006/main">
          <x14:cfRule type="expression" priority="804" id="{6D158834-5DAE-4E59-A68B-65E08E6F39F6}">
            <xm:f>$D$146=プルダウン用!$M$5</xm:f>
            <x14:dxf>
              <fill>
                <patternFill patternType="darkTrellis"/>
              </fill>
            </x14:dxf>
          </x14:cfRule>
          <xm:sqref>G149:J150</xm:sqref>
        </x14:conditionalFormatting>
        <x14:conditionalFormatting xmlns:xm="http://schemas.microsoft.com/office/excel/2006/main">
          <x14:cfRule type="expression" priority="803" id="{DDAD7AAD-2CD6-4B01-946D-B210D5F4733F}">
            <xm:f>$F$146=プルダウン用!$M$13</xm:f>
            <x14:dxf>
              <fill>
                <patternFill patternType="darkTrellis"/>
              </fill>
            </x14:dxf>
          </x14:cfRule>
          <xm:sqref>H150:J150</xm:sqref>
        </x14:conditionalFormatting>
        <x14:conditionalFormatting xmlns:xm="http://schemas.microsoft.com/office/excel/2006/main">
          <x14:cfRule type="expression" priority="801" id="{A251D929-7E34-43FF-9A9C-B7D68D89638C}">
            <xm:f>$F$146=プルダウン用!$M$14</xm:f>
            <x14:dxf>
              <fill>
                <patternFill patternType="darkTrellis"/>
              </fill>
            </x14:dxf>
          </x14:cfRule>
          <xm:sqref>I149:J149</xm:sqref>
        </x14:conditionalFormatting>
        <x14:conditionalFormatting xmlns:xm="http://schemas.microsoft.com/office/excel/2006/main">
          <x14:cfRule type="expression" priority="800" id="{2917C369-F101-40CA-B223-EC92D6D700D7}">
            <xm:f>$F$146=プルダウン用!$M$14</xm:f>
            <x14:dxf>
              <fill>
                <patternFill>
                  <bgColor rgb="FFFFFF00"/>
                </patternFill>
              </fill>
            </x14:dxf>
          </x14:cfRule>
          <xm:sqref>J150</xm:sqref>
        </x14:conditionalFormatting>
        <x14:conditionalFormatting xmlns:xm="http://schemas.microsoft.com/office/excel/2006/main">
          <x14:cfRule type="expression" priority="799" id="{17900402-099A-4A51-A139-EEE33840AF33}">
            <xm:f>$F$146=プルダウン用!$M$13</xm:f>
            <x14:dxf>
              <fill>
                <patternFill>
                  <bgColor rgb="FFFFFF00"/>
                </patternFill>
              </fill>
            </x14:dxf>
          </x14:cfRule>
          <xm:sqref>I149</xm:sqref>
        </x14:conditionalFormatting>
        <x14:conditionalFormatting xmlns:xm="http://schemas.microsoft.com/office/excel/2006/main">
          <x14:cfRule type="expression" priority="797" id="{82FF0D16-3BDE-42CA-BAE4-E44EE9F7AE4F}">
            <xm:f>$F$140=プルダウン用!$M$14</xm:f>
            <x14:dxf>
              <fill>
                <patternFill patternType="darkTrellis"/>
              </fill>
            </x14:dxf>
          </x14:cfRule>
          <x14:cfRule type="expression" priority="798" id="{7115EBF1-34D3-4D09-BCD6-4160F5779873}">
            <xm:f>$D$140=プルダウン用!$M$5</xm:f>
            <x14:dxf>
              <fill>
                <patternFill patternType="darkTrellis"/>
              </fill>
            </x14:dxf>
          </x14:cfRule>
          <xm:sqref>I140:J143</xm:sqref>
        </x14:conditionalFormatting>
        <x14:conditionalFormatting xmlns:xm="http://schemas.microsoft.com/office/excel/2006/main">
          <x14:cfRule type="expression" priority="796" id="{639B2ABD-9C1B-4592-82FA-FF8636DEF271}">
            <xm:f>$F$140=プルダウン用!$M$13</xm:f>
            <x14:dxf>
              <fill>
                <patternFill>
                  <bgColor rgb="FFFFFF00"/>
                </patternFill>
              </fill>
            </x14:dxf>
          </x14:cfRule>
          <xm:sqref>I140:I142</xm:sqref>
        </x14:conditionalFormatting>
        <x14:conditionalFormatting xmlns:xm="http://schemas.microsoft.com/office/excel/2006/main">
          <x14:cfRule type="expression" priority="795" id="{3B780094-0939-48D3-9E71-CFEC43E729DB}">
            <xm:f>$D$146=プルダウン用!$M$5</xm:f>
            <x14:dxf>
              <fill>
                <patternFill patternType="darkTrellis"/>
              </fill>
            </x14:dxf>
          </x14:cfRule>
          <xm:sqref>I146:J148</xm:sqref>
        </x14:conditionalFormatting>
        <x14:conditionalFormatting xmlns:xm="http://schemas.microsoft.com/office/excel/2006/main">
          <x14:cfRule type="expression" priority="794" id="{22BC1B4F-552C-4C92-9768-6F990DCDB4EB}">
            <xm:f>$F$146=プルダウン用!$M$14</xm:f>
            <x14:dxf>
              <fill>
                <patternFill patternType="darkTrellis"/>
              </fill>
            </x14:dxf>
          </x14:cfRule>
          <xm:sqref>I146:J148</xm:sqref>
        </x14:conditionalFormatting>
        <x14:conditionalFormatting xmlns:xm="http://schemas.microsoft.com/office/excel/2006/main">
          <x14:cfRule type="expression" priority="793" id="{7B2819D0-536B-4640-9719-F8EB761DC029}">
            <xm:f>$F$146=プルダウン用!$M$13</xm:f>
            <x14:dxf>
              <fill>
                <patternFill>
                  <bgColor rgb="FFFFFF00"/>
                </patternFill>
              </fill>
            </x14:dxf>
          </x14:cfRule>
          <xm:sqref>I146:I148</xm:sqref>
        </x14:conditionalFormatting>
        <x14:conditionalFormatting xmlns:xm="http://schemas.microsoft.com/office/excel/2006/main">
          <x14:cfRule type="expression" priority="792" id="{4F6E89AB-4E4F-4716-AA04-CE1CC74A0975}">
            <xm:f>$F$151=プルダウン用!$M$13</xm:f>
            <x14:dxf>
              <fill>
                <patternFill patternType="darkTrellis"/>
              </fill>
            </x14:dxf>
          </x14:cfRule>
          <xm:sqref>G153</xm:sqref>
        </x14:conditionalFormatting>
        <x14:conditionalFormatting xmlns:xm="http://schemas.microsoft.com/office/excel/2006/main">
          <x14:cfRule type="expression" priority="791" id="{0C68B99B-DF70-4068-B996-15A84C463621}">
            <xm:f>$D$151=プルダウン用!$M$5</xm:f>
            <x14:dxf>
              <fill>
                <patternFill patternType="darkTrellis"/>
              </fill>
            </x14:dxf>
          </x14:cfRule>
          <xm:sqref>I151:J151 G152:J153</xm:sqref>
        </x14:conditionalFormatting>
        <x14:conditionalFormatting xmlns:xm="http://schemas.microsoft.com/office/excel/2006/main">
          <x14:cfRule type="expression" priority="790" id="{E27CF884-C484-483A-96C9-8F7FA3999610}">
            <xm:f>$F$151=プルダウン用!$M$13</xm:f>
            <x14:dxf>
              <fill>
                <patternFill patternType="darkTrellis"/>
              </fill>
            </x14:dxf>
          </x14:cfRule>
          <xm:sqref>H153:J153</xm:sqref>
        </x14:conditionalFormatting>
        <x14:conditionalFormatting xmlns:xm="http://schemas.microsoft.com/office/excel/2006/main">
          <x14:cfRule type="expression" priority="788" id="{7B02DE66-C6DB-4273-934A-697F60207191}">
            <xm:f>$F$151=プルダウン用!$M$14</xm:f>
            <x14:dxf>
              <fill>
                <patternFill patternType="darkTrellis"/>
              </fill>
            </x14:dxf>
          </x14:cfRule>
          <xm:sqref>I151:J152</xm:sqref>
        </x14:conditionalFormatting>
        <x14:conditionalFormatting xmlns:xm="http://schemas.microsoft.com/office/excel/2006/main">
          <x14:cfRule type="expression" priority="787" id="{ADCEA09D-AC7D-4EED-87BA-DC34EC68B7FB}">
            <xm:f>$F$151=プルダウン用!$M$14</xm:f>
            <x14:dxf>
              <fill>
                <patternFill>
                  <bgColor rgb="FFFFFF00"/>
                </patternFill>
              </fill>
            </x14:dxf>
          </x14:cfRule>
          <xm:sqref>J153</xm:sqref>
        </x14:conditionalFormatting>
        <x14:conditionalFormatting xmlns:xm="http://schemas.microsoft.com/office/excel/2006/main">
          <x14:cfRule type="expression" priority="786" id="{0FAB8A4C-3B36-4CF3-BFA2-A3F8322CD922}">
            <xm:f>$F$151=プルダウン用!$M$13</xm:f>
            <x14:dxf>
              <fill>
                <patternFill>
                  <bgColor rgb="FFFFFF00"/>
                </patternFill>
              </fill>
            </x14:dxf>
          </x14:cfRule>
          <xm:sqref>I151:I152</xm:sqref>
        </x14:conditionalFormatting>
        <x14:conditionalFormatting xmlns:xm="http://schemas.microsoft.com/office/excel/2006/main">
          <x14:cfRule type="expression" priority="785" id="{D545AB84-A517-42F3-9A2A-3AD106E1C593}">
            <xm:f>$F$164=プルダウン用!$M$13</xm:f>
            <x14:dxf>
              <fill>
                <patternFill patternType="darkTrellis"/>
              </fill>
            </x14:dxf>
          </x14:cfRule>
          <xm:sqref>G166</xm:sqref>
        </x14:conditionalFormatting>
        <x14:conditionalFormatting xmlns:xm="http://schemas.microsoft.com/office/excel/2006/main">
          <x14:cfRule type="expression" priority="784" id="{A6804CFA-E719-4E31-BB16-984BB2680046}">
            <xm:f>$D$164=プルダウン用!$M$5</xm:f>
            <x14:dxf>
              <fill>
                <patternFill patternType="darkTrellis"/>
              </fill>
            </x14:dxf>
          </x14:cfRule>
          <xm:sqref>I164:J164 G165:J166</xm:sqref>
        </x14:conditionalFormatting>
        <x14:conditionalFormatting xmlns:xm="http://schemas.microsoft.com/office/excel/2006/main">
          <x14:cfRule type="expression" priority="783" id="{B77D2D7A-9B4C-4B27-AF86-CEC463B561C4}">
            <xm:f>$F$164=プルダウン用!$M$13</xm:f>
            <x14:dxf>
              <fill>
                <patternFill patternType="darkTrellis"/>
              </fill>
            </x14:dxf>
          </x14:cfRule>
          <xm:sqref>H166:J166</xm:sqref>
        </x14:conditionalFormatting>
        <x14:conditionalFormatting xmlns:xm="http://schemas.microsoft.com/office/excel/2006/main">
          <x14:cfRule type="expression" priority="781" id="{6BBB3421-8301-46D9-B31A-2E442A88B411}">
            <xm:f>$F$164=プルダウン用!$M$14</xm:f>
            <x14:dxf>
              <fill>
                <patternFill patternType="darkTrellis"/>
              </fill>
            </x14:dxf>
          </x14:cfRule>
          <xm:sqref>I164:J165</xm:sqref>
        </x14:conditionalFormatting>
        <x14:conditionalFormatting xmlns:xm="http://schemas.microsoft.com/office/excel/2006/main">
          <x14:cfRule type="expression" priority="780" id="{77D1D087-88C0-455D-A05A-8B9E04FD9830}">
            <xm:f>$F$164=プルダウン用!$M$14</xm:f>
            <x14:dxf>
              <fill>
                <patternFill>
                  <bgColor rgb="FFFFFF00"/>
                </patternFill>
              </fill>
            </x14:dxf>
          </x14:cfRule>
          <xm:sqref>J166</xm:sqref>
        </x14:conditionalFormatting>
        <x14:conditionalFormatting xmlns:xm="http://schemas.microsoft.com/office/excel/2006/main">
          <x14:cfRule type="expression" priority="779" id="{CBF3B0F4-F4C6-469A-A93F-9819498A7A18}">
            <xm:f>$F$164=プルダウン用!$M$13</xm:f>
            <x14:dxf>
              <fill>
                <patternFill>
                  <bgColor rgb="FFFFFF00"/>
                </patternFill>
              </fill>
            </x14:dxf>
          </x14:cfRule>
          <xm:sqref>I164:I165</xm:sqref>
        </x14:conditionalFormatting>
        <x14:conditionalFormatting xmlns:xm="http://schemas.microsoft.com/office/excel/2006/main">
          <x14:cfRule type="expression" priority="778" id="{F5BE645B-CE43-4158-9C4E-2F2D8F4B1D6C}">
            <xm:f>$F$167=プルダウン用!$M$13</xm:f>
            <x14:dxf>
              <fill>
                <patternFill patternType="darkTrellis"/>
              </fill>
            </x14:dxf>
          </x14:cfRule>
          <xm:sqref>G169</xm:sqref>
        </x14:conditionalFormatting>
        <x14:conditionalFormatting xmlns:xm="http://schemas.microsoft.com/office/excel/2006/main">
          <x14:cfRule type="expression" priority="777" id="{81029EA1-8DE1-4854-9516-A627AC42D84B}">
            <xm:f>$D$167=プルダウン用!$M$5</xm:f>
            <x14:dxf>
              <fill>
                <patternFill patternType="darkTrellis"/>
              </fill>
            </x14:dxf>
          </x14:cfRule>
          <xm:sqref>I167:J167 G168:J169</xm:sqref>
        </x14:conditionalFormatting>
        <x14:conditionalFormatting xmlns:xm="http://schemas.microsoft.com/office/excel/2006/main">
          <x14:cfRule type="expression" priority="776" id="{A74FC675-3BAC-4AE3-B114-00C802EF9097}">
            <xm:f>$F$167=プルダウン用!$M$13</xm:f>
            <x14:dxf>
              <fill>
                <patternFill patternType="darkTrellis"/>
              </fill>
            </x14:dxf>
          </x14:cfRule>
          <xm:sqref>H169:J169</xm:sqref>
        </x14:conditionalFormatting>
        <x14:conditionalFormatting xmlns:xm="http://schemas.microsoft.com/office/excel/2006/main">
          <x14:cfRule type="expression" priority="774" id="{3DD5C33A-E032-467A-802D-CFD6EB46651D}">
            <xm:f>$F$167=プルダウン用!$M$14</xm:f>
            <x14:dxf>
              <fill>
                <patternFill patternType="darkTrellis"/>
              </fill>
            </x14:dxf>
          </x14:cfRule>
          <xm:sqref>I167:J168</xm:sqref>
        </x14:conditionalFormatting>
        <x14:conditionalFormatting xmlns:xm="http://schemas.microsoft.com/office/excel/2006/main">
          <x14:cfRule type="expression" priority="773" id="{2AF2C085-3913-4421-B425-287DF97C39D9}">
            <xm:f>$F$167=プルダウン用!$M$14</xm:f>
            <x14:dxf>
              <fill>
                <patternFill>
                  <bgColor rgb="FFFFFF00"/>
                </patternFill>
              </fill>
            </x14:dxf>
          </x14:cfRule>
          <xm:sqref>J169</xm:sqref>
        </x14:conditionalFormatting>
        <x14:conditionalFormatting xmlns:xm="http://schemas.microsoft.com/office/excel/2006/main">
          <x14:cfRule type="expression" priority="772" id="{791914DF-39D5-4301-9C46-9737FAA66B2B}">
            <xm:f>$F$167=プルダウン用!$M$13</xm:f>
            <x14:dxf>
              <fill>
                <patternFill>
                  <bgColor rgb="FFFFFF00"/>
                </patternFill>
              </fill>
            </x14:dxf>
          </x14:cfRule>
          <xm:sqref>I167:I168</xm:sqref>
        </x14:conditionalFormatting>
        <x14:conditionalFormatting xmlns:xm="http://schemas.microsoft.com/office/excel/2006/main">
          <x14:cfRule type="expression" priority="771" id="{6F901302-F3D7-49E7-BFF8-6B654AC580A4}">
            <xm:f>$F$170=プルダウン用!$M$13</xm:f>
            <x14:dxf>
              <fill>
                <patternFill patternType="darkTrellis"/>
              </fill>
            </x14:dxf>
          </x14:cfRule>
          <xm:sqref>G172</xm:sqref>
        </x14:conditionalFormatting>
        <x14:conditionalFormatting xmlns:xm="http://schemas.microsoft.com/office/excel/2006/main">
          <x14:cfRule type="expression" priority="770" id="{536E61E8-3FE7-40B0-A514-FEA220FD3E3F}">
            <xm:f>$D$170=プルダウン用!$M$5</xm:f>
            <x14:dxf>
              <fill>
                <patternFill patternType="darkTrellis"/>
              </fill>
            </x14:dxf>
          </x14:cfRule>
          <xm:sqref>I170:J170 G171:J172</xm:sqref>
        </x14:conditionalFormatting>
        <x14:conditionalFormatting xmlns:xm="http://schemas.microsoft.com/office/excel/2006/main">
          <x14:cfRule type="expression" priority="769" id="{9978C377-051C-41BB-86ED-D6F86065087F}">
            <xm:f>$F$170=プルダウン用!$M$13</xm:f>
            <x14:dxf>
              <fill>
                <patternFill patternType="darkTrellis"/>
              </fill>
            </x14:dxf>
          </x14:cfRule>
          <xm:sqref>H172:J172</xm:sqref>
        </x14:conditionalFormatting>
        <x14:conditionalFormatting xmlns:xm="http://schemas.microsoft.com/office/excel/2006/main">
          <x14:cfRule type="expression" priority="767" id="{53558195-0668-4D1B-AC44-4117EEA620B0}">
            <xm:f>$F$170=プルダウン用!$M$14</xm:f>
            <x14:dxf>
              <fill>
                <patternFill patternType="darkTrellis"/>
              </fill>
            </x14:dxf>
          </x14:cfRule>
          <xm:sqref>I170:J171</xm:sqref>
        </x14:conditionalFormatting>
        <x14:conditionalFormatting xmlns:xm="http://schemas.microsoft.com/office/excel/2006/main">
          <x14:cfRule type="expression" priority="766" id="{57891358-D84A-4D94-B571-85B6E2E075EE}">
            <xm:f>$F$170=プルダウン用!$M$14</xm:f>
            <x14:dxf>
              <fill>
                <patternFill>
                  <bgColor rgb="FFFFFF00"/>
                </patternFill>
              </fill>
            </x14:dxf>
          </x14:cfRule>
          <xm:sqref>J172</xm:sqref>
        </x14:conditionalFormatting>
        <x14:conditionalFormatting xmlns:xm="http://schemas.microsoft.com/office/excel/2006/main">
          <x14:cfRule type="expression" priority="765" id="{083A94CB-8031-4C45-B581-64646660685F}">
            <xm:f>$F$170=プルダウン用!$M$13</xm:f>
            <x14:dxf>
              <fill>
                <patternFill>
                  <bgColor rgb="FFFFFF00"/>
                </patternFill>
              </fill>
            </x14:dxf>
          </x14:cfRule>
          <xm:sqref>I170:I171</xm:sqref>
        </x14:conditionalFormatting>
        <x14:conditionalFormatting xmlns:xm="http://schemas.microsoft.com/office/excel/2006/main">
          <x14:cfRule type="expression" priority="764" id="{6A564147-6876-402A-A26B-CCEEB99ED81A}">
            <xm:f>$F$177=プルダウン用!$M$13</xm:f>
            <x14:dxf>
              <fill>
                <patternFill patternType="darkTrellis"/>
              </fill>
            </x14:dxf>
          </x14:cfRule>
          <xm:sqref>G179</xm:sqref>
        </x14:conditionalFormatting>
        <x14:conditionalFormatting xmlns:xm="http://schemas.microsoft.com/office/excel/2006/main">
          <x14:cfRule type="expression" priority="763" id="{5F571A49-95E7-459A-BCAA-A1F7B32321E0}">
            <xm:f>$D$177=プルダウン用!$M$5</xm:f>
            <x14:dxf>
              <fill>
                <patternFill patternType="darkTrellis"/>
              </fill>
            </x14:dxf>
          </x14:cfRule>
          <xm:sqref>I177:J177 G178:J179</xm:sqref>
        </x14:conditionalFormatting>
        <x14:conditionalFormatting xmlns:xm="http://schemas.microsoft.com/office/excel/2006/main">
          <x14:cfRule type="expression" priority="762" id="{C1E11DC3-591B-4F3E-8C91-80D25E349E42}">
            <xm:f>$F$177=プルダウン用!$M$13</xm:f>
            <x14:dxf>
              <fill>
                <patternFill patternType="darkTrellis"/>
              </fill>
            </x14:dxf>
          </x14:cfRule>
          <xm:sqref>H179:J179</xm:sqref>
        </x14:conditionalFormatting>
        <x14:conditionalFormatting xmlns:xm="http://schemas.microsoft.com/office/excel/2006/main">
          <x14:cfRule type="expression" priority="760" id="{5527B82A-B150-4987-8175-02F854943FCD}">
            <xm:f>$F$177=プルダウン用!$M$14</xm:f>
            <x14:dxf>
              <fill>
                <patternFill patternType="darkTrellis"/>
              </fill>
            </x14:dxf>
          </x14:cfRule>
          <xm:sqref>I177:J178</xm:sqref>
        </x14:conditionalFormatting>
        <x14:conditionalFormatting xmlns:xm="http://schemas.microsoft.com/office/excel/2006/main">
          <x14:cfRule type="expression" priority="759" id="{2F381FF7-37BC-499F-9F82-8B5C116404B4}">
            <xm:f>$F$177=プルダウン用!$M$14</xm:f>
            <x14:dxf>
              <fill>
                <patternFill>
                  <bgColor rgb="FFFFFF00"/>
                </patternFill>
              </fill>
            </x14:dxf>
          </x14:cfRule>
          <xm:sqref>J179</xm:sqref>
        </x14:conditionalFormatting>
        <x14:conditionalFormatting xmlns:xm="http://schemas.microsoft.com/office/excel/2006/main">
          <x14:cfRule type="expression" priority="758" id="{16FF2B8B-38F7-474E-A132-9CA1DFC2C446}">
            <xm:f>$F$177=プルダウン用!$M$13</xm:f>
            <x14:dxf>
              <fill>
                <patternFill>
                  <bgColor rgb="FFFFFF00"/>
                </patternFill>
              </fill>
            </x14:dxf>
          </x14:cfRule>
          <xm:sqref>I177:I178</xm:sqref>
        </x14:conditionalFormatting>
        <x14:conditionalFormatting xmlns:xm="http://schemas.microsoft.com/office/excel/2006/main">
          <x14:cfRule type="expression" priority="757" id="{8889DE0A-D948-4BB3-8C14-0D6533074199}">
            <xm:f>$F$180=プルダウン用!$M$13</xm:f>
            <x14:dxf>
              <fill>
                <patternFill patternType="darkTrellis"/>
              </fill>
            </x14:dxf>
          </x14:cfRule>
          <xm:sqref>G182</xm:sqref>
        </x14:conditionalFormatting>
        <x14:conditionalFormatting xmlns:xm="http://schemas.microsoft.com/office/excel/2006/main">
          <x14:cfRule type="expression" priority="756" id="{D49CC307-0C09-4BBA-ADD5-1B786693DA4E}">
            <xm:f>$D$180=プルダウン用!$M$5</xm:f>
            <x14:dxf>
              <fill>
                <patternFill patternType="darkTrellis"/>
              </fill>
            </x14:dxf>
          </x14:cfRule>
          <xm:sqref>I180:J180 G181:J182</xm:sqref>
        </x14:conditionalFormatting>
        <x14:conditionalFormatting xmlns:xm="http://schemas.microsoft.com/office/excel/2006/main">
          <x14:cfRule type="expression" priority="755" id="{DA23C4A2-B8AD-4997-B271-ED535794F679}">
            <xm:f>$F$180=プルダウン用!$M$13</xm:f>
            <x14:dxf>
              <fill>
                <patternFill patternType="darkTrellis"/>
              </fill>
            </x14:dxf>
          </x14:cfRule>
          <xm:sqref>H182:J182</xm:sqref>
        </x14:conditionalFormatting>
        <x14:conditionalFormatting xmlns:xm="http://schemas.microsoft.com/office/excel/2006/main">
          <x14:cfRule type="expression" priority="753" id="{75D1CAA7-87EF-4BE7-AE7C-921B09B928EA}">
            <xm:f>$F$180=プルダウン用!$M$14</xm:f>
            <x14:dxf>
              <fill>
                <patternFill patternType="darkTrellis"/>
              </fill>
            </x14:dxf>
          </x14:cfRule>
          <xm:sqref>I180:J181</xm:sqref>
        </x14:conditionalFormatting>
        <x14:conditionalFormatting xmlns:xm="http://schemas.microsoft.com/office/excel/2006/main">
          <x14:cfRule type="expression" priority="752" id="{6B345108-1717-47DE-9786-101E764DDC1C}">
            <xm:f>$F$180=プルダウン用!$M$14</xm:f>
            <x14:dxf>
              <fill>
                <patternFill>
                  <bgColor rgb="FFFFFF00"/>
                </patternFill>
              </fill>
            </x14:dxf>
          </x14:cfRule>
          <xm:sqref>J182</xm:sqref>
        </x14:conditionalFormatting>
        <x14:conditionalFormatting xmlns:xm="http://schemas.microsoft.com/office/excel/2006/main">
          <x14:cfRule type="expression" priority="751" id="{0C4D8CD9-52BB-4D06-ADC2-1CFEA0D96E76}">
            <xm:f>$F$180=プルダウン用!$M$13</xm:f>
            <x14:dxf>
              <fill>
                <patternFill>
                  <bgColor rgb="FFFFFF00"/>
                </patternFill>
              </fill>
            </x14:dxf>
          </x14:cfRule>
          <xm:sqref>I180:I181</xm:sqref>
        </x14:conditionalFormatting>
        <x14:conditionalFormatting xmlns:xm="http://schemas.microsoft.com/office/excel/2006/main">
          <x14:cfRule type="expression" priority="750" id="{8A7F6693-7BAA-4AD9-85A8-74D5E1C9DE5E}">
            <xm:f>$F$183=プルダウン用!$M$13</xm:f>
            <x14:dxf>
              <fill>
                <patternFill patternType="darkTrellis"/>
              </fill>
            </x14:dxf>
          </x14:cfRule>
          <xm:sqref>G185</xm:sqref>
        </x14:conditionalFormatting>
        <x14:conditionalFormatting xmlns:xm="http://schemas.microsoft.com/office/excel/2006/main">
          <x14:cfRule type="expression" priority="749" id="{966D4B40-3D77-44F6-87E4-B802EFB59E20}">
            <xm:f>$D$183=プルダウン用!$M$5</xm:f>
            <x14:dxf>
              <fill>
                <patternFill patternType="darkTrellis"/>
              </fill>
            </x14:dxf>
          </x14:cfRule>
          <xm:sqref>I183:J183 G184:J185</xm:sqref>
        </x14:conditionalFormatting>
        <x14:conditionalFormatting xmlns:xm="http://schemas.microsoft.com/office/excel/2006/main">
          <x14:cfRule type="expression" priority="748" id="{6FC77D20-1F2D-4119-B747-2AE6EAF0123E}">
            <xm:f>$F$183=プルダウン用!$M$13</xm:f>
            <x14:dxf>
              <fill>
                <patternFill patternType="darkTrellis"/>
              </fill>
            </x14:dxf>
          </x14:cfRule>
          <xm:sqref>H185:J185</xm:sqref>
        </x14:conditionalFormatting>
        <x14:conditionalFormatting xmlns:xm="http://schemas.microsoft.com/office/excel/2006/main">
          <x14:cfRule type="expression" priority="746" id="{A48AD700-BD79-4B60-9FE3-E9FB7A11B88D}">
            <xm:f>$F$183=プルダウン用!$M$14</xm:f>
            <x14:dxf>
              <fill>
                <patternFill patternType="darkTrellis"/>
              </fill>
            </x14:dxf>
          </x14:cfRule>
          <xm:sqref>I183:J184</xm:sqref>
        </x14:conditionalFormatting>
        <x14:conditionalFormatting xmlns:xm="http://schemas.microsoft.com/office/excel/2006/main">
          <x14:cfRule type="expression" priority="745" id="{63979E20-DAA0-4541-B44A-ABF67A15BCE7}">
            <xm:f>$F$183=プルダウン用!$M$14</xm:f>
            <x14:dxf>
              <fill>
                <patternFill>
                  <bgColor rgb="FFFFFF00"/>
                </patternFill>
              </fill>
            </x14:dxf>
          </x14:cfRule>
          <xm:sqref>J185</xm:sqref>
        </x14:conditionalFormatting>
        <x14:conditionalFormatting xmlns:xm="http://schemas.microsoft.com/office/excel/2006/main">
          <x14:cfRule type="expression" priority="744" id="{DE3F96DB-015D-400B-A3A1-B6ADC2E2548D}">
            <xm:f>$F$183=プルダウン用!$M$13</xm:f>
            <x14:dxf>
              <fill>
                <patternFill>
                  <bgColor rgb="FFFFFF00"/>
                </patternFill>
              </fill>
            </x14:dxf>
          </x14:cfRule>
          <xm:sqref>I183:I184</xm:sqref>
        </x14:conditionalFormatting>
        <x14:conditionalFormatting xmlns:xm="http://schemas.microsoft.com/office/excel/2006/main">
          <x14:cfRule type="expression" priority="743" id="{95056150-36F8-490A-8508-0E9070C6A692}">
            <xm:f>$F$191=プルダウン用!$M$13</xm:f>
            <x14:dxf>
              <fill>
                <patternFill patternType="darkTrellis"/>
              </fill>
            </x14:dxf>
          </x14:cfRule>
          <xm:sqref>G193</xm:sqref>
        </x14:conditionalFormatting>
        <x14:conditionalFormatting xmlns:xm="http://schemas.microsoft.com/office/excel/2006/main">
          <x14:cfRule type="expression" priority="742" id="{92F1C97E-A2B6-4E2B-964A-A4503A1DE660}">
            <xm:f>$D$191=プルダウン用!$M$5</xm:f>
            <x14:dxf>
              <fill>
                <patternFill patternType="darkTrellis"/>
              </fill>
            </x14:dxf>
          </x14:cfRule>
          <xm:sqref>I191:J191 G192:J193</xm:sqref>
        </x14:conditionalFormatting>
        <x14:conditionalFormatting xmlns:xm="http://schemas.microsoft.com/office/excel/2006/main">
          <x14:cfRule type="expression" priority="741" id="{4784927E-9598-4947-9A81-20421ED9917B}">
            <xm:f>$F$191=プルダウン用!$M$13</xm:f>
            <x14:dxf>
              <fill>
                <patternFill patternType="darkTrellis"/>
              </fill>
            </x14:dxf>
          </x14:cfRule>
          <xm:sqref>H193:J193</xm:sqref>
        </x14:conditionalFormatting>
        <x14:conditionalFormatting xmlns:xm="http://schemas.microsoft.com/office/excel/2006/main">
          <x14:cfRule type="expression" priority="739" id="{4AAB74DC-CF12-4EF1-A93A-35651DAEC97D}">
            <xm:f>$F$191=プルダウン用!$M$14</xm:f>
            <x14:dxf>
              <fill>
                <patternFill patternType="darkTrellis"/>
              </fill>
            </x14:dxf>
          </x14:cfRule>
          <xm:sqref>I191:J192</xm:sqref>
        </x14:conditionalFormatting>
        <x14:conditionalFormatting xmlns:xm="http://schemas.microsoft.com/office/excel/2006/main">
          <x14:cfRule type="expression" priority="738" id="{5C8D0C0A-C9C2-4D96-A0B8-CC47B2ED3FA4}">
            <xm:f>$F$191=プルダウン用!$M$14</xm:f>
            <x14:dxf>
              <fill>
                <patternFill>
                  <bgColor rgb="FFFFFF00"/>
                </patternFill>
              </fill>
            </x14:dxf>
          </x14:cfRule>
          <xm:sqref>J193</xm:sqref>
        </x14:conditionalFormatting>
        <x14:conditionalFormatting xmlns:xm="http://schemas.microsoft.com/office/excel/2006/main">
          <x14:cfRule type="expression" priority="737" id="{B702A2D8-1014-4594-8D23-DB860425FB9C}">
            <xm:f>$F$191=プルダウン用!$M$13</xm:f>
            <x14:dxf>
              <fill>
                <patternFill>
                  <bgColor rgb="FFFFFF00"/>
                </patternFill>
              </fill>
            </x14:dxf>
          </x14:cfRule>
          <xm:sqref>I191:I192</xm:sqref>
        </x14:conditionalFormatting>
        <x14:conditionalFormatting xmlns:xm="http://schemas.microsoft.com/office/excel/2006/main">
          <x14:cfRule type="expression" priority="736" id="{ADC54172-2E9D-4C36-9275-10BF87884F89}">
            <xm:f>$F$194=プルダウン用!$M$13</xm:f>
            <x14:dxf>
              <fill>
                <patternFill patternType="darkTrellis"/>
              </fill>
            </x14:dxf>
          </x14:cfRule>
          <xm:sqref>G196</xm:sqref>
        </x14:conditionalFormatting>
        <x14:conditionalFormatting xmlns:xm="http://schemas.microsoft.com/office/excel/2006/main">
          <x14:cfRule type="expression" priority="735" id="{D2DD626E-A600-4AE7-B0F7-52058518A037}">
            <xm:f>$D$194=プルダウン用!$M$5</xm:f>
            <x14:dxf>
              <fill>
                <patternFill patternType="darkTrellis"/>
              </fill>
            </x14:dxf>
          </x14:cfRule>
          <xm:sqref>I194:J194 G195:J196</xm:sqref>
        </x14:conditionalFormatting>
        <x14:conditionalFormatting xmlns:xm="http://schemas.microsoft.com/office/excel/2006/main">
          <x14:cfRule type="expression" priority="734" id="{8CD10238-A80F-47E3-8C59-B972AF08B8FC}">
            <xm:f>$F$194=プルダウン用!$M$13</xm:f>
            <x14:dxf>
              <fill>
                <patternFill patternType="darkTrellis"/>
              </fill>
            </x14:dxf>
          </x14:cfRule>
          <xm:sqref>H196:J196</xm:sqref>
        </x14:conditionalFormatting>
        <x14:conditionalFormatting xmlns:xm="http://schemas.microsoft.com/office/excel/2006/main">
          <x14:cfRule type="expression" priority="732" id="{CC6CAC33-E201-45A6-8DEC-2790E3ABCFC1}">
            <xm:f>$F$194=プルダウン用!$M$14</xm:f>
            <x14:dxf>
              <fill>
                <patternFill patternType="darkTrellis"/>
              </fill>
            </x14:dxf>
          </x14:cfRule>
          <xm:sqref>I194:J195</xm:sqref>
        </x14:conditionalFormatting>
        <x14:conditionalFormatting xmlns:xm="http://schemas.microsoft.com/office/excel/2006/main">
          <x14:cfRule type="expression" priority="731" id="{A9B95C62-B717-4E78-8B48-94B3465A2EF9}">
            <xm:f>$F$194=プルダウン用!$M$14</xm:f>
            <x14:dxf>
              <fill>
                <patternFill>
                  <bgColor rgb="FFFFFF00"/>
                </patternFill>
              </fill>
            </x14:dxf>
          </x14:cfRule>
          <xm:sqref>J196</xm:sqref>
        </x14:conditionalFormatting>
        <x14:conditionalFormatting xmlns:xm="http://schemas.microsoft.com/office/excel/2006/main">
          <x14:cfRule type="expression" priority="730" id="{FB5546BA-93B3-4DF0-9E1B-1DE8EF04F2AD}">
            <xm:f>$F$194=プルダウン用!$M$13</xm:f>
            <x14:dxf>
              <fill>
                <patternFill>
                  <bgColor rgb="FFFFFF00"/>
                </patternFill>
              </fill>
            </x14:dxf>
          </x14:cfRule>
          <xm:sqref>I194:I195</xm:sqref>
        </x14:conditionalFormatting>
        <x14:conditionalFormatting xmlns:xm="http://schemas.microsoft.com/office/excel/2006/main">
          <x14:cfRule type="expression" priority="726" id="{7691C0EB-77C4-4904-916E-5DB1DF98FE2C}">
            <xm:f>$F$186=プルダウン用!$M$14</xm:f>
            <x14:dxf>
              <fill>
                <patternFill patternType="darkTrellis"/>
              </fill>
            </x14:dxf>
          </x14:cfRule>
          <x14:cfRule type="expression" priority="727" id="{FA26F85E-CD57-45AD-9050-27CA29A71D56}">
            <xm:f>$D$186=プルダウン用!$M$5</xm:f>
            <x14:dxf>
              <fill>
                <patternFill patternType="darkTrellis"/>
              </fill>
            </x14:dxf>
          </x14:cfRule>
          <xm:sqref>I186:J189</xm:sqref>
        </x14:conditionalFormatting>
        <x14:conditionalFormatting xmlns:xm="http://schemas.microsoft.com/office/excel/2006/main">
          <x14:cfRule type="expression" priority="725" id="{F5A53186-ABB5-4853-9396-EC1E7391BD47}">
            <xm:f>$F$186=プルダウン用!$M$13</xm:f>
            <x14:dxf>
              <fill>
                <patternFill>
                  <bgColor rgb="FFFFFF00"/>
                </patternFill>
              </fill>
            </x14:dxf>
          </x14:cfRule>
          <xm:sqref>I186:I189</xm:sqref>
        </x14:conditionalFormatting>
        <x14:conditionalFormatting xmlns:xm="http://schemas.microsoft.com/office/excel/2006/main">
          <x14:cfRule type="expression" priority="724" id="{DC0BB5C7-4150-4473-9D9E-CF93BA0170D0}">
            <xm:f>$F$201=プルダウン用!$M$13</xm:f>
            <x14:dxf>
              <fill>
                <patternFill patternType="darkTrellis"/>
              </fill>
            </x14:dxf>
          </x14:cfRule>
          <xm:sqref>G203</xm:sqref>
        </x14:conditionalFormatting>
        <x14:conditionalFormatting xmlns:xm="http://schemas.microsoft.com/office/excel/2006/main">
          <x14:cfRule type="expression" priority="723" id="{E74D3191-1D0C-4AB9-995E-9F0298158F4F}">
            <xm:f>$D$201=プルダウン用!$M$5</xm:f>
            <x14:dxf>
              <fill>
                <patternFill patternType="darkTrellis"/>
              </fill>
            </x14:dxf>
          </x14:cfRule>
          <xm:sqref>I201:J201 G202:J203</xm:sqref>
        </x14:conditionalFormatting>
        <x14:conditionalFormatting xmlns:xm="http://schemas.microsoft.com/office/excel/2006/main">
          <x14:cfRule type="expression" priority="722" id="{0C60499E-9AAE-452A-96A2-F69A6B46C854}">
            <xm:f>$F$201=プルダウン用!$M$13</xm:f>
            <x14:dxf>
              <fill>
                <patternFill patternType="darkTrellis"/>
              </fill>
            </x14:dxf>
          </x14:cfRule>
          <xm:sqref>H203:J203</xm:sqref>
        </x14:conditionalFormatting>
        <x14:conditionalFormatting xmlns:xm="http://schemas.microsoft.com/office/excel/2006/main">
          <x14:cfRule type="expression" priority="720" id="{60577BED-8382-4843-8D82-B51952FA78FE}">
            <xm:f>$F$201=プルダウン用!$M$14</xm:f>
            <x14:dxf>
              <fill>
                <patternFill patternType="darkTrellis"/>
              </fill>
            </x14:dxf>
          </x14:cfRule>
          <xm:sqref>I201:J202</xm:sqref>
        </x14:conditionalFormatting>
        <x14:conditionalFormatting xmlns:xm="http://schemas.microsoft.com/office/excel/2006/main">
          <x14:cfRule type="expression" priority="719" id="{CFFF7F71-3E8C-45D2-A301-6ED8971F8D89}">
            <xm:f>$F$201=プルダウン用!$M$14</xm:f>
            <x14:dxf>
              <fill>
                <patternFill>
                  <bgColor rgb="FFFFFF00"/>
                </patternFill>
              </fill>
            </x14:dxf>
          </x14:cfRule>
          <xm:sqref>J203</xm:sqref>
        </x14:conditionalFormatting>
        <x14:conditionalFormatting xmlns:xm="http://schemas.microsoft.com/office/excel/2006/main">
          <x14:cfRule type="expression" priority="718" id="{29B3EA82-CB0C-4FBD-9321-F0F44E6E0374}">
            <xm:f>$F$201=プルダウン用!$M$13</xm:f>
            <x14:dxf>
              <fill>
                <patternFill>
                  <bgColor rgb="FFFFFF00"/>
                </patternFill>
              </fill>
            </x14:dxf>
          </x14:cfRule>
          <xm:sqref>I201:I202</xm:sqref>
        </x14:conditionalFormatting>
        <x14:conditionalFormatting xmlns:xm="http://schemas.microsoft.com/office/excel/2006/main">
          <x14:cfRule type="expression" priority="717" id="{2BCC1ABF-0B84-4530-9C4C-91BE31D39C8A}">
            <xm:f>$F$208=プルダウン用!$M$13</xm:f>
            <x14:dxf>
              <fill>
                <patternFill patternType="darkTrellis"/>
              </fill>
            </x14:dxf>
          </x14:cfRule>
          <xm:sqref>G210</xm:sqref>
        </x14:conditionalFormatting>
        <x14:conditionalFormatting xmlns:xm="http://schemas.microsoft.com/office/excel/2006/main">
          <x14:cfRule type="expression" priority="716" id="{85ECEC5B-0C0E-4178-9E0D-C24B792C5D0B}">
            <xm:f>$D$208=プルダウン用!$M$5</xm:f>
            <x14:dxf>
              <fill>
                <patternFill patternType="darkTrellis"/>
              </fill>
            </x14:dxf>
          </x14:cfRule>
          <xm:sqref>I208:J208 G209:J210</xm:sqref>
        </x14:conditionalFormatting>
        <x14:conditionalFormatting xmlns:xm="http://schemas.microsoft.com/office/excel/2006/main">
          <x14:cfRule type="expression" priority="715" id="{D89B4E3A-B287-4D38-BFEA-B96DC0B4AF30}">
            <xm:f>$F$208=プルダウン用!$M$13</xm:f>
            <x14:dxf>
              <fill>
                <patternFill patternType="darkTrellis"/>
              </fill>
            </x14:dxf>
          </x14:cfRule>
          <xm:sqref>H210:J210</xm:sqref>
        </x14:conditionalFormatting>
        <x14:conditionalFormatting xmlns:xm="http://schemas.microsoft.com/office/excel/2006/main">
          <x14:cfRule type="expression" priority="713" id="{B5CB8097-018D-46D2-8D4C-0BF58C6FCFA5}">
            <xm:f>$F$208=プルダウン用!$M$14</xm:f>
            <x14:dxf>
              <fill>
                <patternFill patternType="darkTrellis"/>
              </fill>
            </x14:dxf>
          </x14:cfRule>
          <xm:sqref>I208:J209</xm:sqref>
        </x14:conditionalFormatting>
        <x14:conditionalFormatting xmlns:xm="http://schemas.microsoft.com/office/excel/2006/main">
          <x14:cfRule type="expression" priority="712" id="{6FEBD13F-116B-4650-842D-EC4702622E52}">
            <xm:f>$F$208=プルダウン用!$M$14</xm:f>
            <x14:dxf>
              <fill>
                <patternFill>
                  <bgColor rgb="FFFFFF00"/>
                </patternFill>
              </fill>
            </x14:dxf>
          </x14:cfRule>
          <xm:sqref>J210</xm:sqref>
        </x14:conditionalFormatting>
        <x14:conditionalFormatting xmlns:xm="http://schemas.microsoft.com/office/excel/2006/main">
          <x14:cfRule type="expression" priority="711" id="{94AFFBCB-46A5-4197-B764-A13FB4941D13}">
            <xm:f>$F$208=プルダウン用!$M$13</xm:f>
            <x14:dxf>
              <fill>
                <patternFill>
                  <bgColor rgb="FFFFFF00"/>
                </patternFill>
              </fill>
            </x14:dxf>
          </x14:cfRule>
          <xm:sqref>I208:I209</xm:sqref>
        </x14:conditionalFormatting>
        <x14:conditionalFormatting xmlns:xm="http://schemas.microsoft.com/office/excel/2006/main">
          <x14:cfRule type="expression" priority="710" id="{09D70D18-EC52-4B16-8FBB-DE45C7EC550E}">
            <xm:f>$F$211=プルダウン用!$M$13</xm:f>
            <x14:dxf>
              <fill>
                <patternFill patternType="darkTrellis"/>
              </fill>
            </x14:dxf>
          </x14:cfRule>
          <xm:sqref>G213</xm:sqref>
        </x14:conditionalFormatting>
        <x14:conditionalFormatting xmlns:xm="http://schemas.microsoft.com/office/excel/2006/main">
          <x14:cfRule type="expression" priority="709" id="{91B75008-BE32-49D9-891B-E19509C46FCD}">
            <xm:f>$D$211=プルダウン用!$M$5</xm:f>
            <x14:dxf>
              <fill>
                <patternFill patternType="darkTrellis"/>
              </fill>
            </x14:dxf>
          </x14:cfRule>
          <xm:sqref>I211:J211 G212:J213</xm:sqref>
        </x14:conditionalFormatting>
        <x14:conditionalFormatting xmlns:xm="http://schemas.microsoft.com/office/excel/2006/main">
          <x14:cfRule type="expression" priority="708" id="{7EE95361-DC81-4C2D-AE74-F098AA5CC6AF}">
            <xm:f>$F$211=プルダウン用!$M$13</xm:f>
            <x14:dxf>
              <fill>
                <patternFill patternType="darkTrellis"/>
              </fill>
            </x14:dxf>
          </x14:cfRule>
          <xm:sqref>H213:J213</xm:sqref>
        </x14:conditionalFormatting>
        <x14:conditionalFormatting xmlns:xm="http://schemas.microsoft.com/office/excel/2006/main">
          <x14:cfRule type="expression" priority="706" id="{EAB4D738-7A31-4683-BF18-FA00EF55DA16}">
            <xm:f>$F$211=プルダウン用!$M$14</xm:f>
            <x14:dxf>
              <fill>
                <patternFill patternType="darkTrellis"/>
              </fill>
            </x14:dxf>
          </x14:cfRule>
          <xm:sqref>I211:J212</xm:sqref>
        </x14:conditionalFormatting>
        <x14:conditionalFormatting xmlns:xm="http://schemas.microsoft.com/office/excel/2006/main">
          <x14:cfRule type="expression" priority="705" id="{74BF987F-4082-4006-936B-6A47A048F0AF}">
            <xm:f>$F$211=プルダウン用!$M$14</xm:f>
            <x14:dxf>
              <fill>
                <patternFill>
                  <bgColor rgb="FFFFFF00"/>
                </patternFill>
              </fill>
            </x14:dxf>
          </x14:cfRule>
          <xm:sqref>J213</xm:sqref>
        </x14:conditionalFormatting>
        <x14:conditionalFormatting xmlns:xm="http://schemas.microsoft.com/office/excel/2006/main">
          <x14:cfRule type="expression" priority="704" id="{375660D0-A147-4701-B0C9-B4661FEBEAC8}">
            <xm:f>$F$211=プルダウン用!$M$13</xm:f>
            <x14:dxf>
              <fill>
                <patternFill>
                  <bgColor rgb="FFFFFF00"/>
                </patternFill>
              </fill>
            </x14:dxf>
          </x14:cfRule>
          <xm:sqref>I211:I212</xm:sqref>
        </x14:conditionalFormatting>
        <x14:conditionalFormatting xmlns:xm="http://schemas.microsoft.com/office/excel/2006/main">
          <x14:cfRule type="expression" priority="703" id="{B5409C3B-8008-4144-992B-3378505ECB4B}">
            <xm:f>$F$218=プルダウン用!$M$13</xm:f>
            <x14:dxf>
              <fill>
                <patternFill patternType="darkTrellis"/>
              </fill>
            </x14:dxf>
          </x14:cfRule>
          <xm:sqref>G220</xm:sqref>
        </x14:conditionalFormatting>
        <x14:conditionalFormatting xmlns:xm="http://schemas.microsoft.com/office/excel/2006/main">
          <x14:cfRule type="expression" priority="702" id="{96C1445C-E1A1-4874-9127-3E8FD686E634}">
            <xm:f>$D$218=プルダウン用!$M$5</xm:f>
            <x14:dxf>
              <fill>
                <patternFill patternType="darkTrellis"/>
              </fill>
            </x14:dxf>
          </x14:cfRule>
          <xm:sqref>I218:J218 G219:J220</xm:sqref>
        </x14:conditionalFormatting>
        <x14:conditionalFormatting xmlns:xm="http://schemas.microsoft.com/office/excel/2006/main">
          <x14:cfRule type="expression" priority="701" id="{D550B621-DC84-4092-97A7-34862C4DCDB5}">
            <xm:f>$F$218=プルダウン用!$M$13</xm:f>
            <x14:dxf>
              <fill>
                <patternFill patternType="darkTrellis"/>
              </fill>
            </x14:dxf>
          </x14:cfRule>
          <xm:sqref>H220:J220</xm:sqref>
        </x14:conditionalFormatting>
        <x14:conditionalFormatting xmlns:xm="http://schemas.microsoft.com/office/excel/2006/main">
          <x14:cfRule type="expression" priority="699" id="{8507265E-DD1B-494D-AEE7-7E0984375439}">
            <xm:f>$F$218=プルダウン用!$M$14</xm:f>
            <x14:dxf>
              <fill>
                <patternFill patternType="darkTrellis"/>
              </fill>
            </x14:dxf>
          </x14:cfRule>
          <xm:sqref>I218:J219</xm:sqref>
        </x14:conditionalFormatting>
        <x14:conditionalFormatting xmlns:xm="http://schemas.microsoft.com/office/excel/2006/main">
          <x14:cfRule type="expression" priority="698" id="{458ED274-3D6A-43F5-8454-C95DB3A52FFB}">
            <xm:f>$F$218=プルダウン用!$M$14</xm:f>
            <x14:dxf>
              <fill>
                <patternFill>
                  <bgColor rgb="FFFFFF00"/>
                </patternFill>
              </fill>
            </x14:dxf>
          </x14:cfRule>
          <xm:sqref>J220</xm:sqref>
        </x14:conditionalFormatting>
        <x14:conditionalFormatting xmlns:xm="http://schemas.microsoft.com/office/excel/2006/main">
          <x14:cfRule type="expression" priority="697" id="{44A9F253-6359-45D4-B10B-D436AFA41675}">
            <xm:f>$F$218=プルダウン用!$M$13</xm:f>
            <x14:dxf>
              <fill>
                <patternFill>
                  <bgColor rgb="FFFFFF00"/>
                </patternFill>
              </fill>
            </x14:dxf>
          </x14:cfRule>
          <xm:sqref>I218:I219</xm:sqref>
        </x14:conditionalFormatting>
        <x14:conditionalFormatting xmlns:xm="http://schemas.microsoft.com/office/excel/2006/main">
          <x14:cfRule type="expression" priority="696" id="{C207144A-7E86-4769-9908-22921F328F7C}">
            <xm:f>$D$204=プルダウン用!$M$5</xm:f>
            <x14:dxf>
              <fill>
                <patternFill patternType="darkTrellis"/>
              </fill>
            </x14:dxf>
          </x14:cfRule>
          <xm:sqref>G206:J207 I204:J205</xm:sqref>
        </x14:conditionalFormatting>
        <x14:conditionalFormatting xmlns:xm="http://schemas.microsoft.com/office/excel/2006/main">
          <x14:cfRule type="expression" priority="695" id="{D32D0934-EFC0-4F10-9D1A-0ACCE550275D}">
            <xm:f>$F$204=プルダウン用!$M$13</xm:f>
            <x14:dxf>
              <fill>
                <patternFill patternType="darkTrellis"/>
              </fill>
            </x14:dxf>
          </x14:cfRule>
          <xm:sqref>G207:J207</xm:sqref>
        </x14:conditionalFormatting>
        <x14:conditionalFormatting xmlns:xm="http://schemas.microsoft.com/office/excel/2006/main">
          <x14:cfRule type="expression" priority="693" id="{5196C2ED-F931-4DAD-B3AB-18537BA9330B}">
            <xm:f>$F$204=プルダウン用!$M$14</xm:f>
            <x14:dxf>
              <fill>
                <patternFill patternType="darkTrellis"/>
              </fill>
            </x14:dxf>
          </x14:cfRule>
          <xm:sqref>I204:J206</xm:sqref>
        </x14:conditionalFormatting>
        <x14:conditionalFormatting xmlns:xm="http://schemas.microsoft.com/office/excel/2006/main">
          <x14:cfRule type="expression" priority="692" id="{3C14DD15-C034-448A-83C2-9BB0ED1448B5}">
            <xm:f>$F$204=プルダウン用!$M$14</xm:f>
            <x14:dxf>
              <fill>
                <patternFill>
                  <bgColor rgb="FFFFFF00"/>
                </patternFill>
              </fill>
            </x14:dxf>
          </x14:cfRule>
          <xm:sqref>J207</xm:sqref>
        </x14:conditionalFormatting>
        <x14:conditionalFormatting xmlns:xm="http://schemas.microsoft.com/office/excel/2006/main">
          <x14:cfRule type="expression" priority="691" id="{BB186E99-F1CD-4F52-8C99-A38A99B04EFD}">
            <xm:f>$F$204=プルダウン用!$M$13</xm:f>
            <x14:dxf>
              <fill>
                <patternFill>
                  <bgColor rgb="FFFFFF00"/>
                </patternFill>
              </fill>
            </x14:dxf>
          </x14:cfRule>
          <xm:sqref>I204:I206</xm:sqref>
        </x14:conditionalFormatting>
        <x14:conditionalFormatting xmlns:xm="http://schemas.microsoft.com/office/excel/2006/main">
          <x14:cfRule type="expression" priority="690" id="{97CC2266-6A15-403F-8262-79AB7FDC9995}">
            <xm:f>$D$214=プルダウン用!$M$5</xm:f>
            <x14:dxf>
              <fill>
                <patternFill patternType="darkTrellis"/>
              </fill>
            </x14:dxf>
          </x14:cfRule>
          <xm:sqref>G216:J217 I214:J215</xm:sqref>
        </x14:conditionalFormatting>
        <x14:conditionalFormatting xmlns:xm="http://schemas.microsoft.com/office/excel/2006/main">
          <x14:cfRule type="expression" priority="689" id="{7A78B7B7-7974-4DE5-8E75-BDD37731FBD1}">
            <xm:f>$F$214=プルダウン用!$M$13</xm:f>
            <x14:dxf>
              <fill>
                <patternFill patternType="darkTrellis"/>
              </fill>
            </x14:dxf>
          </x14:cfRule>
          <xm:sqref>G217:J217</xm:sqref>
        </x14:conditionalFormatting>
        <x14:conditionalFormatting xmlns:xm="http://schemas.microsoft.com/office/excel/2006/main">
          <x14:cfRule type="expression" priority="687" id="{569510A3-D90E-41CA-985A-0C0191B040BD}">
            <xm:f>$F$214=プルダウン用!$M$14</xm:f>
            <x14:dxf>
              <fill>
                <patternFill patternType="darkTrellis"/>
              </fill>
            </x14:dxf>
          </x14:cfRule>
          <xm:sqref>I214:J216</xm:sqref>
        </x14:conditionalFormatting>
        <x14:conditionalFormatting xmlns:xm="http://schemas.microsoft.com/office/excel/2006/main">
          <x14:cfRule type="expression" priority="686" id="{4F4F69A9-0BD5-4199-9AC7-1E9EF9A5D626}">
            <xm:f>$F$214=プルダウン用!$M$14</xm:f>
            <x14:dxf>
              <fill>
                <patternFill>
                  <bgColor rgb="FFFFFF00"/>
                </patternFill>
              </fill>
            </x14:dxf>
          </x14:cfRule>
          <xm:sqref>J217</xm:sqref>
        </x14:conditionalFormatting>
        <x14:conditionalFormatting xmlns:xm="http://schemas.microsoft.com/office/excel/2006/main">
          <x14:cfRule type="expression" priority="685" id="{691C21E7-F2C2-407A-BB10-379DCD8FFA3E}">
            <xm:f>$F$214=プルダウン用!$M$13</xm:f>
            <x14:dxf>
              <fill>
                <patternFill>
                  <bgColor rgb="FFFFFF00"/>
                </patternFill>
              </fill>
            </x14:dxf>
          </x14:cfRule>
          <xm:sqref>I214:I216</xm:sqref>
        </x14:conditionalFormatting>
        <x14:conditionalFormatting xmlns:xm="http://schemas.microsoft.com/office/excel/2006/main">
          <x14:cfRule type="expression" priority="684" id="{4009DF31-0C0A-4187-9B09-7D43C23E7A34}">
            <xm:f>$F$227=プルダウン用!$M$13</xm:f>
            <x14:dxf>
              <fill>
                <patternFill patternType="darkTrellis"/>
              </fill>
            </x14:dxf>
          </x14:cfRule>
          <xm:sqref>G229</xm:sqref>
        </x14:conditionalFormatting>
        <x14:conditionalFormatting xmlns:xm="http://schemas.microsoft.com/office/excel/2006/main">
          <x14:cfRule type="expression" priority="683" id="{3ED975B9-E629-495D-A8FC-D12D7A7CC092}">
            <xm:f>$D$227=プルダウン用!$M$5</xm:f>
            <x14:dxf>
              <fill>
                <patternFill patternType="darkTrellis"/>
              </fill>
            </x14:dxf>
          </x14:cfRule>
          <xm:sqref>I227:J227 G228:J229</xm:sqref>
        </x14:conditionalFormatting>
        <x14:conditionalFormatting xmlns:xm="http://schemas.microsoft.com/office/excel/2006/main">
          <x14:cfRule type="expression" priority="682" id="{E02858CC-6F98-43E5-A8D2-28FC9FA6B332}">
            <xm:f>$F$227=プルダウン用!$M$13</xm:f>
            <x14:dxf>
              <fill>
                <patternFill patternType="darkTrellis"/>
              </fill>
            </x14:dxf>
          </x14:cfRule>
          <xm:sqref>H229:J229</xm:sqref>
        </x14:conditionalFormatting>
        <x14:conditionalFormatting xmlns:xm="http://schemas.microsoft.com/office/excel/2006/main">
          <x14:cfRule type="expression" priority="680" id="{E62081F6-023B-4B56-9435-6C96779328B0}">
            <xm:f>$F$227=プルダウン用!$M$14</xm:f>
            <x14:dxf>
              <fill>
                <patternFill patternType="darkTrellis"/>
              </fill>
            </x14:dxf>
          </x14:cfRule>
          <xm:sqref>I227:J228</xm:sqref>
        </x14:conditionalFormatting>
        <x14:conditionalFormatting xmlns:xm="http://schemas.microsoft.com/office/excel/2006/main">
          <x14:cfRule type="expression" priority="679" id="{1B53C1F7-4515-46A3-9EC1-8AFFCA7D704E}">
            <xm:f>$F$227=プルダウン用!$M$14</xm:f>
            <x14:dxf>
              <fill>
                <patternFill>
                  <bgColor rgb="FFFFFF00"/>
                </patternFill>
              </fill>
            </x14:dxf>
          </x14:cfRule>
          <xm:sqref>J229</xm:sqref>
        </x14:conditionalFormatting>
        <x14:conditionalFormatting xmlns:xm="http://schemas.microsoft.com/office/excel/2006/main">
          <x14:cfRule type="expression" priority="678" id="{024BD6DD-180B-4F4C-AC9F-33B2E398F18E}">
            <xm:f>$F$227=プルダウン用!$M$13</xm:f>
            <x14:dxf>
              <fill>
                <patternFill>
                  <bgColor rgb="FFFFFF00"/>
                </patternFill>
              </fill>
            </x14:dxf>
          </x14:cfRule>
          <xm:sqref>I227:I228</xm:sqref>
        </x14:conditionalFormatting>
        <x14:conditionalFormatting xmlns:xm="http://schemas.microsoft.com/office/excel/2006/main">
          <x14:cfRule type="expression" priority="677" id="{92900B2F-85BE-43E8-969A-AD10B3ABFF97}">
            <xm:f>$F$230=プルダウン用!$M$13</xm:f>
            <x14:dxf>
              <fill>
                <patternFill patternType="darkTrellis"/>
              </fill>
            </x14:dxf>
          </x14:cfRule>
          <xm:sqref>G232</xm:sqref>
        </x14:conditionalFormatting>
        <x14:conditionalFormatting xmlns:xm="http://schemas.microsoft.com/office/excel/2006/main">
          <x14:cfRule type="expression" priority="676" id="{B7BAB6B7-8611-4848-BF55-E626C15F696F}">
            <xm:f>$D$230=プルダウン用!$M$5</xm:f>
            <x14:dxf>
              <fill>
                <patternFill patternType="darkTrellis"/>
              </fill>
            </x14:dxf>
          </x14:cfRule>
          <xm:sqref>I230:J230 G231:J232</xm:sqref>
        </x14:conditionalFormatting>
        <x14:conditionalFormatting xmlns:xm="http://schemas.microsoft.com/office/excel/2006/main">
          <x14:cfRule type="expression" priority="675" id="{BF2432A8-2CDA-4347-9B55-FB52F4C1D999}">
            <xm:f>$F$230=プルダウン用!$M$13</xm:f>
            <x14:dxf>
              <fill>
                <patternFill patternType="darkTrellis"/>
              </fill>
            </x14:dxf>
          </x14:cfRule>
          <xm:sqref>H232:J232</xm:sqref>
        </x14:conditionalFormatting>
        <x14:conditionalFormatting xmlns:xm="http://schemas.microsoft.com/office/excel/2006/main">
          <x14:cfRule type="expression" priority="673" id="{3EA2F743-3E24-43B1-ADB7-F7C97DF91DC9}">
            <xm:f>$F$230=プルダウン用!$M$14</xm:f>
            <x14:dxf>
              <fill>
                <patternFill patternType="darkTrellis"/>
              </fill>
            </x14:dxf>
          </x14:cfRule>
          <xm:sqref>I230:J231</xm:sqref>
        </x14:conditionalFormatting>
        <x14:conditionalFormatting xmlns:xm="http://schemas.microsoft.com/office/excel/2006/main">
          <x14:cfRule type="expression" priority="672" id="{F47EDFE4-5DBE-4C03-910A-D2C56DCB74D1}">
            <xm:f>$F$230=プルダウン用!$M$14</xm:f>
            <x14:dxf>
              <fill>
                <patternFill>
                  <bgColor rgb="FFFFFF00"/>
                </patternFill>
              </fill>
            </x14:dxf>
          </x14:cfRule>
          <xm:sqref>J232</xm:sqref>
        </x14:conditionalFormatting>
        <x14:conditionalFormatting xmlns:xm="http://schemas.microsoft.com/office/excel/2006/main">
          <x14:cfRule type="expression" priority="671" id="{062414EF-B87A-4D47-A9B4-370E32029B5E}">
            <xm:f>$F$230=プルダウン用!$M$13</xm:f>
            <x14:dxf>
              <fill>
                <patternFill>
                  <bgColor rgb="FFFFFF00"/>
                </patternFill>
              </fill>
            </x14:dxf>
          </x14:cfRule>
          <xm:sqref>I230:I231</xm:sqref>
        </x14:conditionalFormatting>
        <x14:conditionalFormatting xmlns:xm="http://schemas.microsoft.com/office/excel/2006/main">
          <x14:cfRule type="expression" priority="670" id="{A3BC89CA-D282-47B4-94CC-96DC6BE0BB34}">
            <xm:f>$F$233=プルダウン用!$M$13</xm:f>
            <x14:dxf>
              <fill>
                <patternFill patternType="darkTrellis"/>
              </fill>
            </x14:dxf>
          </x14:cfRule>
          <xm:sqref>G235</xm:sqref>
        </x14:conditionalFormatting>
        <x14:conditionalFormatting xmlns:xm="http://schemas.microsoft.com/office/excel/2006/main">
          <x14:cfRule type="expression" priority="669" id="{F50407D0-12A3-4E92-B2F7-8364BC3CA083}">
            <xm:f>$D$233=プルダウン用!$M$5</xm:f>
            <x14:dxf>
              <fill>
                <patternFill patternType="darkTrellis"/>
              </fill>
            </x14:dxf>
          </x14:cfRule>
          <xm:sqref>I233:J233 G234:J235</xm:sqref>
        </x14:conditionalFormatting>
        <x14:conditionalFormatting xmlns:xm="http://schemas.microsoft.com/office/excel/2006/main">
          <x14:cfRule type="expression" priority="668" id="{6F3FB81B-0ED2-451C-BDB0-A0AB56454E58}">
            <xm:f>$F$233=プルダウン用!$M$13</xm:f>
            <x14:dxf>
              <fill>
                <patternFill patternType="darkTrellis"/>
              </fill>
            </x14:dxf>
          </x14:cfRule>
          <xm:sqref>H235:J235</xm:sqref>
        </x14:conditionalFormatting>
        <x14:conditionalFormatting xmlns:xm="http://schemas.microsoft.com/office/excel/2006/main">
          <x14:cfRule type="expression" priority="666" id="{925799BC-C68F-41AA-B247-0BC0910EEE4D}">
            <xm:f>$F$233=プルダウン用!$M$14</xm:f>
            <x14:dxf>
              <fill>
                <patternFill patternType="darkTrellis"/>
              </fill>
            </x14:dxf>
          </x14:cfRule>
          <xm:sqref>I233:J234</xm:sqref>
        </x14:conditionalFormatting>
        <x14:conditionalFormatting xmlns:xm="http://schemas.microsoft.com/office/excel/2006/main">
          <x14:cfRule type="expression" priority="665" id="{A43BA9F4-D75A-45A1-9539-A7D3A7AAA66B}">
            <xm:f>$F$233=プルダウン用!$M$14</xm:f>
            <x14:dxf>
              <fill>
                <patternFill>
                  <bgColor rgb="FFFFFF00"/>
                </patternFill>
              </fill>
            </x14:dxf>
          </x14:cfRule>
          <xm:sqref>J235</xm:sqref>
        </x14:conditionalFormatting>
        <x14:conditionalFormatting xmlns:xm="http://schemas.microsoft.com/office/excel/2006/main">
          <x14:cfRule type="expression" priority="664" id="{7F2F979C-875C-465A-8B11-1010D6111380}">
            <xm:f>$F$233=プルダウン用!$M$13</xm:f>
            <x14:dxf>
              <fill>
                <patternFill>
                  <bgColor rgb="FFFFFF00"/>
                </patternFill>
              </fill>
            </x14:dxf>
          </x14:cfRule>
          <xm:sqref>I233:I234</xm:sqref>
        </x14:conditionalFormatting>
        <x14:conditionalFormatting xmlns:xm="http://schemas.microsoft.com/office/excel/2006/main">
          <x14:cfRule type="expression" priority="663" id="{A239A40F-16A6-44B2-B86F-64AB3C949E98}">
            <xm:f>$F$241=プルダウン用!$M$13</xm:f>
            <x14:dxf>
              <fill>
                <patternFill patternType="darkTrellis"/>
              </fill>
            </x14:dxf>
          </x14:cfRule>
          <xm:sqref>G243</xm:sqref>
        </x14:conditionalFormatting>
        <x14:conditionalFormatting xmlns:xm="http://schemas.microsoft.com/office/excel/2006/main">
          <x14:cfRule type="expression" priority="662" id="{A23573DC-A1B9-4B4F-BCC1-EC284A223E49}">
            <xm:f>$D$241=プルダウン用!$M$5</xm:f>
            <x14:dxf>
              <fill>
                <patternFill patternType="darkTrellis"/>
              </fill>
            </x14:dxf>
          </x14:cfRule>
          <xm:sqref>I241:J241 G242:J243</xm:sqref>
        </x14:conditionalFormatting>
        <x14:conditionalFormatting xmlns:xm="http://schemas.microsoft.com/office/excel/2006/main">
          <x14:cfRule type="expression" priority="661" id="{DE43DBB7-5BEA-43B9-941F-850B5E68AAB9}">
            <xm:f>$F$241=プルダウン用!$M$13</xm:f>
            <x14:dxf>
              <fill>
                <patternFill patternType="darkTrellis"/>
              </fill>
            </x14:dxf>
          </x14:cfRule>
          <xm:sqref>H243:J243</xm:sqref>
        </x14:conditionalFormatting>
        <x14:conditionalFormatting xmlns:xm="http://schemas.microsoft.com/office/excel/2006/main">
          <x14:cfRule type="expression" priority="659" id="{D9969663-8349-43E4-B6E0-5A5E596D2984}">
            <xm:f>$F$241=プルダウン用!$M$14</xm:f>
            <x14:dxf>
              <fill>
                <patternFill patternType="darkTrellis"/>
              </fill>
            </x14:dxf>
          </x14:cfRule>
          <xm:sqref>I241:J242</xm:sqref>
        </x14:conditionalFormatting>
        <x14:conditionalFormatting xmlns:xm="http://schemas.microsoft.com/office/excel/2006/main">
          <x14:cfRule type="expression" priority="658" id="{F42DDD48-9085-4307-882C-F731FE1A4758}">
            <xm:f>$F$241=プルダウン用!$M$14</xm:f>
            <x14:dxf>
              <fill>
                <patternFill>
                  <bgColor rgb="FFFFFF00"/>
                </patternFill>
              </fill>
            </x14:dxf>
          </x14:cfRule>
          <xm:sqref>J243</xm:sqref>
        </x14:conditionalFormatting>
        <x14:conditionalFormatting xmlns:xm="http://schemas.microsoft.com/office/excel/2006/main">
          <x14:cfRule type="expression" priority="657" id="{ECC21A4F-050E-4B6F-A969-A3B037B0EF71}">
            <xm:f>$F$241=プルダウン用!$M$13</xm:f>
            <x14:dxf>
              <fill>
                <patternFill>
                  <bgColor rgb="FFFFFF00"/>
                </patternFill>
              </fill>
            </x14:dxf>
          </x14:cfRule>
          <xm:sqref>I241:I242</xm:sqref>
        </x14:conditionalFormatting>
        <x14:conditionalFormatting xmlns:xm="http://schemas.microsoft.com/office/excel/2006/main">
          <x14:cfRule type="expression" priority="656" id="{BE4CE1D1-4089-4592-9C9E-E45772827C0F}">
            <xm:f>$F$236=プルダウン用!$M$13</xm:f>
            <x14:dxf>
              <fill>
                <patternFill patternType="darkTrellis"/>
              </fill>
            </x14:dxf>
          </x14:cfRule>
          <xm:sqref>G240</xm:sqref>
        </x14:conditionalFormatting>
        <x14:conditionalFormatting xmlns:xm="http://schemas.microsoft.com/office/excel/2006/main">
          <x14:cfRule type="expression" priority="655" id="{4C1A2D63-8A46-47F8-939D-0DDA2D90EEFA}">
            <xm:f>$D$236=プルダウン用!$M$5</xm:f>
            <x14:dxf>
              <fill>
                <patternFill patternType="darkTrellis"/>
              </fill>
            </x14:dxf>
          </x14:cfRule>
          <xm:sqref>G239:J240</xm:sqref>
        </x14:conditionalFormatting>
        <x14:conditionalFormatting xmlns:xm="http://schemas.microsoft.com/office/excel/2006/main">
          <x14:cfRule type="expression" priority="654" id="{85A54F95-C778-4786-9276-617740C7942B}">
            <xm:f>$F$236=プルダウン用!$M$13</xm:f>
            <x14:dxf>
              <fill>
                <patternFill patternType="darkTrellis"/>
              </fill>
            </x14:dxf>
          </x14:cfRule>
          <xm:sqref>H240:J240</xm:sqref>
        </x14:conditionalFormatting>
        <x14:conditionalFormatting xmlns:xm="http://schemas.microsoft.com/office/excel/2006/main">
          <x14:cfRule type="expression" priority="652" id="{A8294A3E-67A8-4561-AF93-67D79849D6CF}">
            <xm:f>$F$236=プルダウン用!$M$14</xm:f>
            <x14:dxf>
              <fill>
                <patternFill patternType="darkTrellis"/>
              </fill>
            </x14:dxf>
          </x14:cfRule>
          <xm:sqref>I239:J239</xm:sqref>
        </x14:conditionalFormatting>
        <x14:conditionalFormatting xmlns:xm="http://schemas.microsoft.com/office/excel/2006/main">
          <x14:cfRule type="expression" priority="651" id="{9D4B1C64-2425-49A8-BE4A-EC3D73683D3B}">
            <xm:f>$F$236=プルダウン用!$M$14</xm:f>
            <x14:dxf>
              <fill>
                <patternFill>
                  <bgColor rgb="FFFFFF00"/>
                </patternFill>
              </fill>
            </x14:dxf>
          </x14:cfRule>
          <xm:sqref>J240</xm:sqref>
        </x14:conditionalFormatting>
        <x14:conditionalFormatting xmlns:xm="http://schemas.microsoft.com/office/excel/2006/main">
          <x14:cfRule type="expression" priority="650" id="{D33B5C11-A5E6-4BBA-AE19-DE90F4A4581E}">
            <xm:f>$F$236=プルダウン用!$M$13</xm:f>
            <x14:dxf>
              <fill>
                <patternFill>
                  <bgColor rgb="FFFFFF00"/>
                </patternFill>
              </fill>
            </x14:dxf>
          </x14:cfRule>
          <xm:sqref>I239</xm:sqref>
        </x14:conditionalFormatting>
        <x14:conditionalFormatting xmlns:xm="http://schemas.microsoft.com/office/excel/2006/main">
          <x14:cfRule type="expression" priority="649" id="{8F36A8ED-A6D8-44F3-9521-4B8C0DDF0D1D}">
            <xm:f>$D$236=プルダウン用!$M$5</xm:f>
            <x14:dxf>
              <fill>
                <patternFill patternType="darkTrellis"/>
              </fill>
            </x14:dxf>
          </x14:cfRule>
          <xm:sqref>I236:J238</xm:sqref>
        </x14:conditionalFormatting>
        <x14:conditionalFormatting xmlns:xm="http://schemas.microsoft.com/office/excel/2006/main">
          <x14:cfRule type="expression" priority="648" id="{9EE8A0CD-82EF-4DE9-951F-A74AABBD970B}">
            <xm:f>$F$236=プルダウン用!$M$14</xm:f>
            <x14:dxf>
              <fill>
                <patternFill patternType="darkTrellis"/>
              </fill>
            </x14:dxf>
          </x14:cfRule>
          <xm:sqref>I236:J238</xm:sqref>
        </x14:conditionalFormatting>
        <x14:conditionalFormatting xmlns:xm="http://schemas.microsoft.com/office/excel/2006/main">
          <x14:cfRule type="expression" priority="647" id="{56891A56-A50D-4CD2-8AC9-2F364E55CA98}">
            <xm:f>$F$236=プルダウン用!$M$13</xm:f>
            <x14:dxf>
              <fill>
                <patternFill>
                  <bgColor rgb="FFFFFF00"/>
                </patternFill>
              </fill>
            </x14:dxf>
          </x14:cfRule>
          <xm:sqref>I236:I238</xm:sqref>
        </x14:conditionalFormatting>
        <x14:conditionalFormatting xmlns:xm="http://schemas.microsoft.com/office/excel/2006/main">
          <x14:cfRule type="expression" priority="636" id="{FA64C608-A8D4-4626-8EE4-4D942EFEE73D}">
            <xm:f>$F$253=プルダウン用!$M$13</xm:f>
            <x14:dxf>
              <fill>
                <patternFill patternType="darkTrellis"/>
              </fill>
            </x14:dxf>
          </x14:cfRule>
          <xm:sqref>G255</xm:sqref>
        </x14:conditionalFormatting>
        <x14:conditionalFormatting xmlns:xm="http://schemas.microsoft.com/office/excel/2006/main">
          <x14:cfRule type="expression" priority="635" id="{C7E0EB97-4718-4E35-B5C5-48267773C442}">
            <xm:f>$D$253=プルダウン用!$M$5</xm:f>
            <x14:dxf>
              <fill>
                <patternFill patternType="darkTrellis"/>
              </fill>
            </x14:dxf>
          </x14:cfRule>
          <xm:sqref>I253:J253 G254:J255</xm:sqref>
        </x14:conditionalFormatting>
        <x14:conditionalFormatting xmlns:xm="http://schemas.microsoft.com/office/excel/2006/main">
          <x14:cfRule type="expression" priority="634" id="{D6537D71-9064-4E3F-BDD8-9539052E1C27}">
            <xm:f>$F$253=プルダウン用!$M$13</xm:f>
            <x14:dxf>
              <fill>
                <patternFill patternType="darkTrellis"/>
              </fill>
            </x14:dxf>
          </x14:cfRule>
          <xm:sqref>H255:J255</xm:sqref>
        </x14:conditionalFormatting>
        <x14:conditionalFormatting xmlns:xm="http://schemas.microsoft.com/office/excel/2006/main">
          <x14:cfRule type="expression" priority="632" id="{BDC03B86-E880-44E0-9F28-62197FC8A935}">
            <xm:f>$F$253=プルダウン用!$M$14</xm:f>
            <x14:dxf>
              <fill>
                <patternFill patternType="darkTrellis"/>
              </fill>
            </x14:dxf>
          </x14:cfRule>
          <xm:sqref>I253:J254</xm:sqref>
        </x14:conditionalFormatting>
        <x14:conditionalFormatting xmlns:xm="http://schemas.microsoft.com/office/excel/2006/main">
          <x14:cfRule type="expression" priority="631" id="{E58AC624-9CEF-45C5-BA42-AD4C1DE903DD}">
            <xm:f>$F$253=プルダウン用!$M$14</xm:f>
            <x14:dxf>
              <fill>
                <patternFill>
                  <bgColor rgb="FFFFFF00"/>
                </patternFill>
              </fill>
            </x14:dxf>
          </x14:cfRule>
          <xm:sqref>J255</xm:sqref>
        </x14:conditionalFormatting>
        <x14:conditionalFormatting xmlns:xm="http://schemas.microsoft.com/office/excel/2006/main">
          <x14:cfRule type="expression" priority="630" id="{292916DB-8741-4177-AEBF-B08E7B4070DE}">
            <xm:f>$F$253=プルダウン用!$M$13</xm:f>
            <x14:dxf>
              <fill>
                <patternFill>
                  <bgColor rgb="FFFFFF00"/>
                </patternFill>
              </fill>
            </x14:dxf>
          </x14:cfRule>
          <xm:sqref>I253:I254</xm:sqref>
        </x14:conditionalFormatting>
        <x14:conditionalFormatting xmlns:xm="http://schemas.microsoft.com/office/excel/2006/main">
          <x14:cfRule type="expression" priority="629" id="{1C96955C-8D13-43C0-AF9A-4064242846BF}">
            <xm:f>$F$256=プルダウン用!$M$13</xm:f>
            <x14:dxf>
              <fill>
                <patternFill patternType="darkTrellis"/>
              </fill>
            </x14:dxf>
          </x14:cfRule>
          <xm:sqref>G258</xm:sqref>
        </x14:conditionalFormatting>
        <x14:conditionalFormatting xmlns:xm="http://schemas.microsoft.com/office/excel/2006/main">
          <x14:cfRule type="expression" priority="628" id="{C011190C-3437-41BF-B692-EB468BBECDB4}">
            <xm:f>$D$256=プルダウン用!$M$5</xm:f>
            <x14:dxf>
              <fill>
                <patternFill patternType="darkTrellis"/>
              </fill>
            </x14:dxf>
          </x14:cfRule>
          <xm:sqref>I256:J256 G257:J258</xm:sqref>
        </x14:conditionalFormatting>
        <x14:conditionalFormatting xmlns:xm="http://schemas.microsoft.com/office/excel/2006/main">
          <x14:cfRule type="expression" priority="627" id="{8742D951-C5CC-4D7C-83D6-0D6673324EF7}">
            <xm:f>$F$256=プルダウン用!$M$13</xm:f>
            <x14:dxf>
              <fill>
                <patternFill patternType="darkTrellis"/>
              </fill>
            </x14:dxf>
          </x14:cfRule>
          <xm:sqref>H258:J258</xm:sqref>
        </x14:conditionalFormatting>
        <x14:conditionalFormatting xmlns:xm="http://schemas.microsoft.com/office/excel/2006/main">
          <x14:cfRule type="expression" priority="625" id="{C32A4E25-999C-4E73-AC11-059EE46544E6}">
            <xm:f>$F$256=プルダウン用!$M$14</xm:f>
            <x14:dxf>
              <fill>
                <patternFill patternType="darkTrellis"/>
              </fill>
            </x14:dxf>
          </x14:cfRule>
          <xm:sqref>I256:J257</xm:sqref>
        </x14:conditionalFormatting>
        <x14:conditionalFormatting xmlns:xm="http://schemas.microsoft.com/office/excel/2006/main">
          <x14:cfRule type="expression" priority="624" id="{A8CCFD08-4691-4DAD-8300-119866E7B7EE}">
            <xm:f>$F$256=プルダウン用!$M$14</xm:f>
            <x14:dxf>
              <fill>
                <patternFill>
                  <bgColor rgb="FFFFFF00"/>
                </patternFill>
              </fill>
            </x14:dxf>
          </x14:cfRule>
          <xm:sqref>J258</xm:sqref>
        </x14:conditionalFormatting>
        <x14:conditionalFormatting xmlns:xm="http://schemas.microsoft.com/office/excel/2006/main">
          <x14:cfRule type="expression" priority="623" id="{C9A64F87-698C-41B5-A4B5-E15A35C64809}">
            <xm:f>$F$256=プルダウン用!$M$13</xm:f>
            <x14:dxf>
              <fill>
                <patternFill>
                  <bgColor rgb="FFFFFF00"/>
                </patternFill>
              </fill>
            </x14:dxf>
          </x14:cfRule>
          <xm:sqref>I256:I257</xm:sqref>
        </x14:conditionalFormatting>
        <x14:conditionalFormatting xmlns:xm="http://schemas.microsoft.com/office/excel/2006/main">
          <x14:cfRule type="expression" priority="622" id="{FE0C6D14-3356-4178-A748-6B8F36E0845C}">
            <xm:f>$F$264=プルダウン用!$M$13</xm:f>
            <x14:dxf>
              <fill>
                <patternFill patternType="darkTrellis"/>
              </fill>
            </x14:dxf>
          </x14:cfRule>
          <xm:sqref>G266</xm:sqref>
        </x14:conditionalFormatting>
        <x14:conditionalFormatting xmlns:xm="http://schemas.microsoft.com/office/excel/2006/main">
          <x14:cfRule type="expression" priority="621" id="{8B52DECC-718B-4608-B04C-2E8546121C2D}">
            <xm:f>$D$264=プルダウン用!$M$5</xm:f>
            <x14:dxf>
              <fill>
                <patternFill patternType="darkTrellis"/>
              </fill>
            </x14:dxf>
          </x14:cfRule>
          <xm:sqref>I264:J264 G265:J266</xm:sqref>
        </x14:conditionalFormatting>
        <x14:conditionalFormatting xmlns:xm="http://schemas.microsoft.com/office/excel/2006/main">
          <x14:cfRule type="expression" priority="620" id="{E02A16C7-D3F0-4AA5-8C0B-8E6E3172EAD1}">
            <xm:f>$F$264=プルダウン用!$M$13</xm:f>
            <x14:dxf>
              <fill>
                <patternFill patternType="darkTrellis"/>
              </fill>
            </x14:dxf>
          </x14:cfRule>
          <xm:sqref>H266:J266</xm:sqref>
        </x14:conditionalFormatting>
        <x14:conditionalFormatting xmlns:xm="http://schemas.microsoft.com/office/excel/2006/main">
          <x14:cfRule type="expression" priority="618" id="{6DB1361E-8BDB-4736-881B-62D74F961C0D}">
            <xm:f>$F$264=プルダウン用!$M$14</xm:f>
            <x14:dxf>
              <fill>
                <patternFill patternType="darkTrellis"/>
              </fill>
            </x14:dxf>
          </x14:cfRule>
          <xm:sqref>I264:J265</xm:sqref>
        </x14:conditionalFormatting>
        <x14:conditionalFormatting xmlns:xm="http://schemas.microsoft.com/office/excel/2006/main">
          <x14:cfRule type="expression" priority="617" id="{F571D20C-39A6-4601-9231-2ED59A5F35D9}">
            <xm:f>$F$264=プルダウン用!$M$14</xm:f>
            <x14:dxf>
              <fill>
                <patternFill>
                  <bgColor rgb="FFFFFF00"/>
                </patternFill>
              </fill>
            </x14:dxf>
          </x14:cfRule>
          <xm:sqref>J266</xm:sqref>
        </x14:conditionalFormatting>
        <x14:conditionalFormatting xmlns:xm="http://schemas.microsoft.com/office/excel/2006/main">
          <x14:cfRule type="expression" priority="616" id="{D0F607BD-ED31-41C2-8683-2C0BB8F4E602}">
            <xm:f>$F$264=プルダウン用!$M$13</xm:f>
            <x14:dxf>
              <fill>
                <patternFill>
                  <bgColor rgb="FFFFFF00"/>
                </patternFill>
              </fill>
            </x14:dxf>
          </x14:cfRule>
          <xm:sqref>I264:I265</xm:sqref>
        </x14:conditionalFormatting>
        <x14:conditionalFormatting xmlns:xm="http://schemas.microsoft.com/office/excel/2006/main">
          <x14:cfRule type="expression" priority="615" id="{ADFE7992-0D43-46A1-BC9B-3E4C5E9B2331}">
            <xm:f>$F$267=プルダウン用!$M$13</xm:f>
            <x14:dxf>
              <fill>
                <patternFill patternType="darkTrellis"/>
              </fill>
            </x14:dxf>
          </x14:cfRule>
          <xm:sqref>G269</xm:sqref>
        </x14:conditionalFormatting>
        <x14:conditionalFormatting xmlns:xm="http://schemas.microsoft.com/office/excel/2006/main">
          <x14:cfRule type="expression" priority="614" id="{495EADA4-7C29-46B1-8324-19EA3D3933D1}">
            <xm:f>$D$267=プルダウン用!$M$5</xm:f>
            <x14:dxf>
              <fill>
                <patternFill patternType="darkTrellis"/>
              </fill>
            </x14:dxf>
          </x14:cfRule>
          <xm:sqref>I267:J267 G268:J269</xm:sqref>
        </x14:conditionalFormatting>
        <x14:conditionalFormatting xmlns:xm="http://schemas.microsoft.com/office/excel/2006/main">
          <x14:cfRule type="expression" priority="613" id="{A76F24B2-C109-4E5C-B326-20ED6F48201A}">
            <xm:f>$F$267=プルダウン用!$M$13</xm:f>
            <x14:dxf>
              <fill>
                <patternFill patternType="darkTrellis"/>
              </fill>
            </x14:dxf>
          </x14:cfRule>
          <xm:sqref>H269:J269</xm:sqref>
        </x14:conditionalFormatting>
        <x14:conditionalFormatting xmlns:xm="http://schemas.microsoft.com/office/excel/2006/main">
          <x14:cfRule type="expression" priority="611" id="{A806AD31-A6AE-44D4-A25F-D21AE15A5732}">
            <xm:f>$F$267=プルダウン用!$M$14</xm:f>
            <x14:dxf>
              <fill>
                <patternFill patternType="darkTrellis"/>
              </fill>
            </x14:dxf>
          </x14:cfRule>
          <xm:sqref>I267:J268</xm:sqref>
        </x14:conditionalFormatting>
        <x14:conditionalFormatting xmlns:xm="http://schemas.microsoft.com/office/excel/2006/main">
          <x14:cfRule type="expression" priority="610" id="{CFB71DAD-C3EA-4238-927B-19D932CDD219}">
            <xm:f>$F$267=プルダウン用!$M$14</xm:f>
            <x14:dxf>
              <fill>
                <patternFill>
                  <bgColor rgb="FFFFFF00"/>
                </patternFill>
              </fill>
            </x14:dxf>
          </x14:cfRule>
          <xm:sqref>J269</xm:sqref>
        </x14:conditionalFormatting>
        <x14:conditionalFormatting xmlns:xm="http://schemas.microsoft.com/office/excel/2006/main">
          <x14:cfRule type="expression" priority="609" id="{0C34B0FE-F719-4309-8178-3975570A1CA4}">
            <xm:f>$F$267=プルダウン用!$M$13</xm:f>
            <x14:dxf>
              <fill>
                <patternFill>
                  <bgColor rgb="FFFFFF00"/>
                </patternFill>
              </fill>
            </x14:dxf>
          </x14:cfRule>
          <xm:sqref>I267:I268</xm:sqref>
        </x14:conditionalFormatting>
        <x14:conditionalFormatting xmlns:xm="http://schemas.microsoft.com/office/excel/2006/main">
          <x14:cfRule type="expression" priority="608" id="{39E9243F-9AEB-44AC-8349-4B78BE1B67F6}">
            <xm:f>$F$248=プルダウン用!$M$13</xm:f>
            <x14:dxf>
              <fill>
                <patternFill patternType="darkTrellis"/>
              </fill>
            </x14:dxf>
          </x14:cfRule>
          <xm:sqref>G252</xm:sqref>
        </x14:conditionalFormatting>
        <x14:conditionalFormatting xmlns:xm="http://schemas.microsoft.com/office/excel/2006/main">
          <x14:cfRule type="expression" priority="607" id="{B0DE847D-F786-475B-BD30-736DA06D50D5}">
            <xm:f>$D$248=プルダウン用!$M$5</xm:f>
            <x14:dxf>
              <fill>
                <patternFill patternType="darkTrellis"/>
              </fill>
            </x14:dxf>
          </x14:cfRule>
          <xm:sqref>G251:J252</xm:sqref>
        </x14:conditionalFormatting>
        <x14:conditionalFormatting xmlns:xm="http://schemas.microsoft.com/office/excel/2006/main">
          <x14:cfRule type="expression" priority="606" id="{B390442D-5DF5-4F7C-9A13-702414417CA5}">
            <xm:f>$F$248=プルダウン用!$M$13</xm:f>
            <x14:dxf>
              <fill>
                <patternFill patternType="darkTrellis"/>
              </fill>
            </x14:dxf>
          </x14:cfRule>
          <xm:sqref>H252:J252</xm:sqref>
        </x14:conditionalFormatting>
        <x14:conditionalFormatting xmlns:xm="http://schemas.microsoft.com/office/excel/2006/main">
          <x14:cfRule type="expression" priority="604" id="{88A78DEF-9A23-4FA0-8660-7F81D4CC9807}">
            <xm:f>$F$248=プルダウン用!$M$14</xm:f>
            <x14:dxf>
              <fill>
                <patternFill patternType="darkTrellis"/>
              </fill>
            </x14:dxf>
          </x14:cfRule>
          <xm:sqref>I251:J251</xm:sqref>
        </x14:conditionalFormatting>
        <x14:conditionalFormatting xmlns:xm="http://schemas.microsoft.com/office/excel/2006/main">
          <x14:cfRule type="expression" priority="603" id="{668637B7-EED0-4857-AF21-AC10C9B59F03}">
            <xm:f>$F$248=プルダウン用!$M$14</xm:f>
            <x14:dxf>
              <fill>
                <patternFill>
                  <bgColor rgb="FFFFFF00"/>
                </patternFill>
              </fill>
            </x14:dxf>
          </x14:cfRule>
          <xm:sqref>J252</xm:sqref>
        </x14:conditionalFormatting>
        <x14:conditionalFormatting xmlns:xm="http://schemas.microsoft.com/office/excel/2006/main">
          <x14:cfRule type="expression" priority="602" id="{10E451ED-BB45-42F1-9CF6-D966DFC49F08}">
            <xm:f>$F$248=プルダウン用!$M$13</xm:f>
            <x14:dxf>
              <fill>
                <patternFill>
                  <bgColor rgb="FFFFFF00"/>
                </patternFill>
              </fill>
            </x14:dxf>
          </x14:cfRule>
          <xm:sqref>I251</xm:sqref>
        </x14:conditionalFormatting>
        <x14:conditionalFormatting xmlns:xm="http://schemas.microsoft.com/office/excel/2006/main">
          <x14:cfRule type="expression" priority="601" id="{85ACF395-5E14-455F-AE56-817D9A4535D0}">
            <xm:f>$D$248=プルダウン用!$M$5</xm:f>
            <x14:dxf>
              <fill>
                <patternFill patternType="darkTrellis"/>
              </fill>
            </x14:dxf>
          </x14:cfRule>
          <xm:sqref>I248:J250</xm:sqref>
        </x14:conditionalFormatting>
        <x14:conditionalFormatting xmlns:xm="http://schemas.microsoft.com/office/excel/2006/main">
          <x14:cfRule type="expression" priority="600" id="{6822BB5C-DF3A-4634-8B89-4FC8B7E25024}">
            <xm:f>$F$248=プルダウン用!$M$14</xm:f>
            <x14:dxf>
              <fill>
                <patternFill patternType="darkTrellis"/>
              </fill>
            </x14:dxf>
          </x14:cfRule>
          <xm:sqref>I248:J250</xm:sqref>
        </x14:conditionalFormatting>
        <x14:conditionalFormatting xmlns:xm="http://schemas.microsoft.com/office/excel/2006/main">
          <x14:cfRule type="expression" priority="599" id="{DA600C79-AA7C-4F5C-A66C-B32FCEE14839}">
            <xm:f>$F$248=プルダウン用!$M$13</xm:f>
            <x14:dxf>
              <fill>
                <patternFill>
                  <bgColor rgb="FFFFFF00"/>
                </patternFill>
              </fill>
            </x14:dxf>
          </x14:cfRule>
          <xm:sqref>I248:I250</xm:sqref>
        </x14:conditionalFormatting>
        <x14:conditionalFormatting xmlns:xm="http://schemas.microsoft.com/office/excel/2006/main">
          <x14:cfRule type="expression" priority="595" id="{6F0D3C55-DF19-4ED6-BB03-6FA43B6F7B7B}">
            <xm:f>$F$259=プルダウン用!$M$13</xm:f>
            <x14:dxf>
              <fill>
                <patternFill patternType="darkTrellis"/>
              </fill>
            </x14:dxf>
          </x14:cfRule>
          <xm:sqref>G263</xm:sqref>
        </x14:conditionalFormatting>
        <x14:conditionalFormatting xmlns:xm="http://schemas.microsoft.com/office/excel/2006/main">
          <x14:cfRule type="expression" priority="594" id="{D09E2388-B039-4CEA-826A-906EE39CE1A6}">
            <xm:f>$D$259=プルダウン用!$M$5</xm:f>
            <x14:dxf>
              <fill>
                <patternFill patternType="darkTrellis"/>
              </fill>
            </x14:dxf>
          </x14:cfRule>
          <xm:sqref>G262:J263</xm:sqref>
        </x14:conditionalFormatting>
        <x14:conditionalFormatting xmlns:xm="http://schemas.microsoft.com/office/excel/2006/main">
          <x14:cfRule type="expression" priority="593" id="{83D3CDAA-2B17-485B-A238-5A285FEB281A}">
            <xm:f>$F$259=プルダウン用!$M$13</xm:f>
            <x14:dxf>
              <fill>
                <patternFill patternType="darkTrellis"/>
              </fill>
            </x14:dxf>
          </x14:cfRule>
          <xm:sqref>H263:J263</xm:sqref>
        </x14:conditionalFormatting>
        <x14:conditionalFormatting xmlns:xm="http://schemas.microsoft.com/office/excel/2006/main">
          <x14:cfRule type="expression" priority="591" id="{66D38011-24BC-4A78-834D-4EB171B41FCF}">
            <xm:f>$F$259=プルダウン用!$M$14</xm:f>
            <x14:dxf>
              <fill>
                <patternFill patternType="darkTrellis"/>
              </fill>
            </x14:dxf>
          </x14:cfRule>
          <xm:sqref>I262:J262</xm:sqref>
        </x14:conditionalFormatting>
        <x14:conditionalFormatting xmlns:xm="http://schemas.microsoft.com/office/excel/2006/main">
          <x14:cfRule type="expression" priority="590" id="{C6A00865-E219-493F-BABF-BF3B27B1B087}">
            <xm:f>$F$259=プルダウン用!$M$14</xm:f>
            <x14:dxf>
              <fill>
                <patternFill>
                  <bgColor rgb="FFFFFF00"/>
                </patternFill>
              </fill>
            </x14:dxf>
          </x14:cfRule>
          <xm:sqref>J263</xm:sqref>
        </x14:conditionalFormatting>
        <x14:conditionalFormatting xmlns:xm="http://schemas.microsoft.com/office/excel/2006/main">
          <x14:cfRule type="expression" priority="589" id="{B4B3EE2A-3CFD-464A-AFA1-1B80FAB9D967}">
            <xm:f>$F$259=プルダウン用!$M$13</xm:f>
            <x14:dxf>
              <fill>
                <patternFill>
                  <bgColor rgb="FFFFFF00"/>
                </patternFill>
              </fill>
            </x14:dxf>
          </x14:cfRule>
          <xm:sqref>I262</xm:sqref>
        </x14:conditionalFormatting>
        <x14:conditionalFormatting xmlns:xm="http://schemas.microsoft.com/office/excel/2006/main">
          <x14:cfRule type="expression" priority="587" id="{A9FD275C-E2B0-4407-B9F9-A6AD3E8433A6}">
            <xm:f>$F$259=プルダウン用!$M$14</xm:f>
            <x14:dxf>
              <fill>
                <patternFill patternType="darkTrellis"/>
              </fill>
            </x14:dxf>
          </x14:cfRule>
          <x14:cfRule type="expression" priority="588" id="{F3DDB768-1443-486D-9E6F-24BCFFBAF1B5}">
            <xm:f>$D$259=プルダウン用!$M$5</xm:f>
            <x14:dxf>
              <fill>
                <patternFill patternType="darkTrellis"/>
              </fill>
            </x14:dxf>
          </x14:cfRule>
          <xm:sqref>I259:J262</xm:sqref>
        </x14:conditionalFormatting>
        <x14:conditionalFormatting xmlns:xm="http://schemas.microsoft.com/office/excel/2006/main">
          <x14:cfRule type="expression" priority="586" id="{99CEBEFD-3BBA-4CBA-8725-C72CDE450311}">
            <xm:f>$F$259=プルダウン用!$M$13</xm:f>
            <x14:dxf>
              <fill>
                <patternFill>
                  <bgColor rgb="FFFFFF00"/>
                </patternFill>
              </fill>
            </x14:dxf>
          </x14:cfRule>
          <xm:sqref>I259:I261</xm:sqref>
        </x14:conditionalFormatting>
        <x14:conditionalFormatting xmlns:xm="http://schemas.microsoft.com/office/excel/2006/main">
          <x14:cfRule type="expression" priority="575" id="{B2E156CD-D352-4455-9363-5226A6772C86}">
            <xm:f>$F$274=プルダウン用!$M$13</xm:f>
            <x14:dxf>
              <fill>
                <patternFill patternType="darkTrellis"/>
              </fill>
            </x14:dxf>
          </x14:cfRule>
          <xm:sqref>G276</xm:sqref>
        </x14:conditionalFormatting>
        <x14:conditionalFormatting xmlns:xm="http://schemas.microsoft.com/office/excel/2006/main">
          <x14:cfRule type="expression" priority="574" id="{56074801-85BA-42E9-873D-9E61BD7841BF}">
            <xm:f>$D$274=プルダウン用!$M$5</xm:f>
            <x14:dxf>
              <fill>
                <patternFill patternType="darkTrellis"/>
              </fill>
            </x14:dxf>
          </x14:cfRule>
          <xm:sqref>I274:J274 G275:J276</xm:sqref>
        </x14:conditionalFormatting>
        <x14:conditionalFormatting xmlns:xm="http://schemas.microsoft.com/office/excel/2006/main">
          <x14:cfRule type="expression" priority="573" id="{C5170E48-469B-4E7C-9765-8D7B11901CD1}">
            <xm:f>$F$274=プルダウン用!$M$13</xm:f>
            <x14:dxf>
              <fill>
                <patternFill patternType="darkTrellis"/>
              </fill>
            </x14:dxf>
          </x14:cfRule>
          <xm:sqref>H276:J276</xm:sqref>
        </x14:conditionalFormatting>
        <x14:conditionalFormatting xmlns:xm="http://schemas.microsoft.com/office/excel/2006/main">
          <x14:cfRule type="expression" priority="571" id="{0398BF11-AEF3-4B95-BD65-5074B9E70D72}">
            <xm:f>$F$274=プルダウン用!$M$14</xm:f>
            <x14:dxf>
              <fill>
                <patternFill patternType="darkTrellis"/>
              </fill>
            </x14:dxf>
          </x14:cfRule>
          <xm:sqref>I274:J275</xm:sqref>
        </x14:conditionalFormatting>
        <x14:conditionalFormatting xmlns:xm="http://schemas.microsoft.com/office/excel/2006/main">
          <x14:cfRule type="expression" priority="570" id="{7B4A6473-B2E6-4391-B16C-83D196186DB5}">
            <xm:f>$F$274=プルダウン用!$M$14</xm:f>
            <x14:dxf>
              <fill>
                <patternFill>
                  <bgColor rgb="FFFFFF00"/>
                </patternFill>
              </fill>
            </x14:dxf>
          </x14:cfRule>
          <xm:sqref>J276</xm:sqref>
        </x14:conditionalFormatting>
        <x14:conditionalFormatting xmlns:xm="http://schemas.microsoft.com/office/excel/2006/main">
          <x14:cfRule type="expression" priority="569" id="{09760BAA-0B10-4D95-B978-F2FCBD1E5FBC}">
            <xm:f>$F$274=プルダウン用!$M$13</xm:f>
            <x14:dxf>
              <fill>
                <patternFill>
                  <bgColor rgb="FFFFFF00"/>
                </patternFill>
              </fill>
            </x14:dxf>
          </x14:cfRule>
          <xm:sqref>I274:I275</xm:sqref>
        </x14:conditionalFormatting>
        <x14:conditionalFormatting xmlns:xm="http://schemas.microsoft.com/office/excel/2006/main">
          <x14:cfRule type="expression" priority="568" id="{348AAF4A-3943-4516-A8BB-47A3EA0C0068}">
            <xm:f>$F$277=プルダウン用!$M$13</xm:f>
            <x14:dxf>
              <fill>
                <patternFill patternType="darkTrellis"/>
              </fill>
            </x14:dxf>
          </x14:cfRule>
          <xm:sqref>G279</xm:sqref>
        </x14:conditionalFormatting>
        <x14:conditionalFormatting xmlns:xm="http://schemas.microsoft.com/office/excel/2006/main">
          <x14:cfRule type="expression" priority="567" id="{424EB2C0-B63C-4A68-A417-E312F259905A}">
            <xm:f>$D$277=プルダウン用!$M$5</xm:f>
            <x14:dxf>
              <fill>
                <patternFill patternType="darkTrellis"/>
              </fill>
            </x14:dxf>
          </x14:cfRule>
          <xm:sqref>I277:J277 G278:J279</xm:sqref>
        </x14:conditionalFormatting>
        <x14:conditionalFormatting xmlns:xm="http://schemas.microsoft.com/office/excel/2006/main">
          <x14:cfRule type="expression" priority="566" id="{D1FDB7A4-F272-4951-9D39-D0EC86AD12B8}">
            <xm:f>$F$277=プルダウン用!$M$13</xm:f>
            <x14:dxf>
              <fill>
                <patternFill patternType="darkTrellis"/>
              </fill>
            </x14:dxf>
          </x14:cfRule>
          <xm:sqref>H279:J279</xm:sqref>
        </x14:conditionalFormatting>
        <x14:conditionalFormatting xmlns:xm="http://schemas.microsoft.com/office/excel/2006/main">
          <x14:cfRule type="expression" priority="564" id="{AAA3AB88-3DF0-408A-B384-8DF7362EB620}">
            <xm:f>$F$277=プルダウン用!$M$14</xm:f>
            <x14:dxf>
              <fill>
                <patternFill patternType="darkTrellis"/>
              </fill>
            </x14:dxf>
          </x14:cfRule>
          <xm:sqref>I277:J278</xm:sqref>
        </x14:conditionalFormatting>
        <x14:conditionalFormatting xmlns:xm="http://schemas.microsoft.com/office/excel/2006/main">
          <x14:cfRule type="expression" priority="563" id="{7B189497-8F04-4143-BB5F-1ACAAF66407D}">
            <xm:f>$F$277=プルダウン用!$M$14</xm:f>
            <x14:dxf>
              <fill>
                <patternFill>
                  <bgColor rgb="FFFFFF00"/>
                </patternFill>
              </fill>
            </x14:dxf>
          </x14:cfRule>
          <xm:sqref>J279</xm:sqref>
        </x14:conditionalFormatting>
        <x14:conditionalFormatting xmlns:xm="http://schemas.microsoft.com/office/excel/2006/main">
          <x14:cfRule type="expression" priority="562" id="{9A160D2C-DE6C-4C8A-ADDE-891675B73091}">
            <xm:f>$F$277=プルダウン用!$M$13</xm:f>
            <x14:dxf>
              <fill>
                <patternFill>
                  <bgColor rgb="FFFFFF00"/>
                </patternFill>
              </fill>
            </x14:dxf>
          </x14:cfRule>
          <xm:sqref>I277:I278</xm:sqref>
        </x14:conditionalFormatting>
        <x14:conditionalFormatting xmlns:xm="http://schemas.microsoft.com/office/excel/2006/main">
          <x14:cfRule type="expression" priority="561" id="{DB1F5CFA-83BC-4D57-AB91-1F5550F2AD60}">
            <xm:f>$F$280=プルダウン用!$M$13</xm:f>
            <x14:dxf>
              <fill>
                <patternFill patternType="darkTrellis"/>
              </fill>
            </x14:dxf>
          </x14:cfRule>
          <xm:sqref>G282</xm:sqref>
        </x14:conditionalFormatting>
        <x14:conditionalFormatting xmlns:xm="http://schemas.microsoft.com/office/excel/2006/main">
          <x14:cfRule type="expression" priority="560" id="{EA615A8E-2CFA-481D-8842-223875A9B5B6}">
            <xm:f>$D$280=プルダウン用!$M$5</xm:f>
            <x14:dxf>
              <fill>
                <patternFill patternType="darkTrellis"/>
              </fill>
            </x14:dxf>
          </x14:cfRule>
          <xm:sqref>I280:J280 G281:J282</xm:sqref>
        </x14:conditionalFormatting>
        <x14:conditionalFormatting xmlns:xm="http://schemas.microsoft.com/office/excel/2006/main">
          <x14:cfRule type="expression" priority="559" id="{9DEBD0F4-0045-4DB4-8CF3-711EDC412A21}">
            <xm:f>$F$280=プルダウン用!$M$13</xm:f>
            <x14:dxf>
              <fill>
                <patternFill patternType="darkTrellis"/>
              </fill>
            </x14:dxf>
          </x14:cfRule>
          <xm:sqref>H282:J282</xm:sqref>
        </x14:conditionalFormatting>
        <x14:conditionalFormatting xmlns:xm="http://schemas.microsoft.com/office/excel/2006/main">
          <x14:cfRule type="expression" priority="557" id="{7C8AFA6B-E579-4D1A-863C-A7C05D0230F7}">
            <xm:f>$F$280=プルダウン用!$M$14</xm:f>
            <x14:dxf>
              <fill>
                <patternFill patternType="darkTrellis"/>
              </fill>
            </x14:dxf>
          </x14:cfRule>
          <xm:sqref>I280:J281</xm:sqref>
        </x14:conditionalFormatting>
        <x14:conditionalFormatting xmlns:xm="http://schemas.microsoft.com/office/excel/2006/main">
          <x14:cfRule type="expression" priority="556" id="{A1F65C39-8240-4E2E-A453-0DE9A55B839E}">
            <xm:f>$F$280=プルダウン用!$M$14</xm:f>
            <x14:dxf>
              <fill>
                <patternFill>
                  <bgColor rgb="FFFFFF00"/>
                </patternFill>
              </fill>
            </x14:dxf>
          </x14:cfRule>
          <xm:sqref>J282</xm:sqref>
        </x14:conditionalFormatting>
        <x14:conditionalFormatting xmlns:xm="http://schemas.microsoft.com/office/excel/2006/main">
          <x14:cfRule type="expression" priority="555" id="{A5B0E36A-16E9-4523-9865-AF8782C8A71C}">
            <xm:f>$F$280=プルダウン用!$M$13</xm:f>
            <x14:dxf>
              <fill>
                <patternFill>
                  <bgColor rgb="FFFFFF00"/>
                </patternFill>
              </fill>
            </x14:dxf>
          </x14:cfRule>
          <xm:sqref>I280:I281</xm:sqref>
        </x14:conditionalFormatting>
        <x14:conditionalFormatting xmlns:xm="http://schemas.microsoft.com/office/excel/2006/main">
          <x14:cfRule type="expression" priority="554" id="{60A994A8-E83C-4B3B-A4A3-E9B60CB0B88E}">
            <xm:f>$F$287=プルダウン用!$M$13</xm:f>
            <x14:dxf>
              <fill>
                <patternFill patternType="darkTrellis"/>
              </fill>
            </x14:dxf>
          </x14:cfRule>
          <xm:sqref>G289</xm:sqref>
        </x14:conditionalFormatting>
        <x14:conditionalFormatting xmlns:xm="http://schemas.microsoft.com/office/excel/2006/main">
          <x14:cfRule type="expression" priority="553" id="{B77A0E52-EBFA-43AB-ADF2-E14CDFE951EB}">
            <xm:f>$D$287=プルダウン用!$M$5</xm:f>
            <x14:dxf>
              <fill>
                <patternFill patternType="darkTrellis"/>
              </fill>
            </x14:dxf>
          </x14:cfRule>
          <xm:sqref>I287:J287 G288:J289</xm:sqref>
        </x14:conditionalFormatting>
        <x14:conditionalFormatting xmlns:xm="http://schemas.microsoft.com/office/excel/2006/main">
          <x14:cfRule type="expression" priority="552" id="{3FBEF7B0-3346-47A5-9780-D2D0BE9A8641}">
            <xm:f>$F$287=プルダウン用!$M$13</xm:f>
            <x14:dxf>
              <fill>
                <patternFill patternType="darkTrellis"/>
              </fill>
            </x14:dxf>
          </x14:cfRule>
          <xm:sqref>H289:J289</xm:sqref>
        </x14:conditionalFormatting>
        <x14:conditionalFormatting xmlns:xm="http://schemas.microsoft.com/office/excel/2006/main">
          <x14:cfRule type="expression" priority="550" id="{F138EB49-E81B-4A2D-9744-950F10EAD4E2}">
            <xm:f>$F$287=プルダウン用!$M$14</xm:f>
            <x14:dxf>
              <fill>
                <patternFill patternType="darkTrellis"/>
              </fill>
            </x14:dxf>
          </x14:cfRule>
          <xm:sqref>I287:J288</xm:sqref>
        </x14:conditionalFormatting>
        <x14:conditionalFormatting xmlns:xm="http://schemas.microsoft.com/office/excel/2006/main">
          <x14:cfRule type="expression" priority="549" id="{3691FDC2-388A-4749-B929-D061968255B3}">
            <xm:f>$F$287=プルダウン用!$M$14</xm:f>
            <x14:dxf>
              <fill>
                <patternFill>
                  <bgColor rgb="FFFFFF00"/>
                </patternFill>
              </fill>
            </x14:dxf>
          </x14:cfRule>
          <xm:sqref>J289</xm:sqref>
        </x14:conditionalFormatting>
        <x14:conditionalFormatting xmlns:xm="http://schemas.microsoft.com/office/excel/2006/main">
          <x14:cfRule type="expression" priority="548" id="{4EB17E0D-D238-44FD-8FAB-B7663468D512}">
            <xm:f>$F$287=プルダウン用!$M$13</xm:f>
            <x14:dxf>
              <fill>
                <patternFill>
                  <bgColor rgb="FFFFFF00"/>
                </patternFill>
              </fill>
            </x14:dxf>
          </x14:cfRule>
          <xm:sqref>I287:I288</xm:sqref>
        </x14:conditionalFormatting>
        <x14:conditionalFormatting xmlns:xm="http://schemas.microsoft.com/office/excel/2006/main">
          <x14:cfRule type="expression" priority="547" id="{A04CE7E4-07F7-44C5-89C5-D656AEDAD007}">
            <xm:f>$F$290=プルダウン用!$M$13</xm:f>
            <x14:dxf>
              <fill>
                <patternFill patternType="darkTrellis"/>
              </fill>
            </x14:dxf>
          </x14:cfRule>
          <xm:sqref>G292</xm:sqref>
        </x14:conditionalFormatting>
        <x14:conditionalFormatting xmlns:xm="http://schemas.microsoft.com/office/excel/2006/main">
          <x14:cfRule type="expression" priority="546" id="{14283047-8A65-44B3-8DD7-F6410D3356C4}">
            <xm:f>$D$290=プルダウン用!$M$5</xm:f>
            <x14:dxf>
              <fill>
                <patternFill patternType="darkTrellis"/>
              </fill>
            </x14:dxf>
          </x14:cfRule>
          <xm:sqref>I290:J290 G291:J292</xm:sqref>
        </x14:conditionalFormatting>
        <x14:conditionalFormatting xmlns:xm="http://schemas.microsoft.com/office/excel/2006/main">
          <x14:cfRule type="expression" priority="545" id="{F390E55F-8A55-49AB-ACD0-98A2CC0B425D}">
            <xm:f>$F$290=プルダウン用!$M$13</xm:f>
            <x14:dxf>
              <fill>
                <patternFill patternType="darkTrellis"/>
              </fill>
            </x14:dxf>
          </x14:cfRule>
          <xm:sqref>H292:J292</xm:sqref>
        </x14:conditionalFormatting>
        <x14:conditionalFormatting xmlns:xm="http://schemas.microsoft.com/office/excel/2006/main">
          <x14:cfRule type="expression" priority="543" id="{556FBE01-1823-4493-9301-C20D8D09B98D}">
            <xm:f>$F$290=プルダウン用!$M$14</xm:f>
            <x14:dxf>
              <fill>
                <patternFill patternType="darkTrellis"/>
              </fill>
            </x14:dxf>
          </x14:cfRule>
          <xm:sqref>I290:J291</xm:sqref>
        </x14:conditionalFormatting>
        <x14:conditionalFormatting xmlns:xm="http://schemas.microsoft.com/office/excel/2006/main">
          <x14:cfRule type="expression" priority="542" id="{72C1BD5B-4341-40E0-B6F8-A0CD0F192432}">
            <xm:f>$F$290=プルダウン用!$M$14</xm:f>
            <x14:dxf>
              <fill>
                <patternFill>
                  <bgColor rgb="FFFFFF00"/>
                </patternFill>
              </fill>
            </x14:dxf>
          </x14:cfRule>
          <xm:sqref>J292</xm:sqref>
        </x14:conditionalFormatting>
        <x14:conditionalFormatting xmlns:xm="http://schemas.microsoft.com/office/excel/2006/main">
          <x14:cfRule type="expression" priority="541" id="{443BF6B1-C332-44AE-8AF3-F1F372703B56}">
            <xm:f>$F$290=プルダウン用!$M$13</xm:f>
            <x14:dxf>
              <fill>
                <patternFill>
                  <bgColor rgb="FFFFFF00"/>
                </patternFill>
              </fill>
            </x14:dxf>
          </x14:cfRule>
          <xm:sqref>I290:I291</xm:sqref>
        </x14:conditionalFormatting>
        <x14:conditionalFormatting xmlns:xm="http://schemas.microsoft.com/office/excel/2006/main">
          <x14:cfRule type="expression" priority="540" id="{7F864C09-5225-436F-B583-78841F698DDE}">
            <xm:f>$F$298=プルダウン用!$M$13</xm:f>
            <x14:dxf>
              <fill>
                <patternFill patternType="darkTrellis"/>
              </fill>
            </x14:dxf>
          </x14:cfRule>
          <xm:sqref>G300</xm:sqref>
        </x14:conditionalFormatting>
        <x14:conditionalFormatting xmlns:xm="http://schemas.microsoft.com/office/excel/2006/main">
          <x14:cfRule type="expression" priority="539" id="{6DCA6EAC-5CE8-41A4-948E-ECFB3C93E615}">
            <xm:f>$D$298=プルダウン用!$M$5</xm:f>
            <x14:dxf>
              <fill>
                <patternFill patternType="darkTrellis"/>
              </fill>
            </x14:dxf>
          </x14:cfRule>
          <xm:sqref>I298:J298 G299:J300</xm:sqref>
        </x14:conditionalFormatting>
        <x14:conditionalFormatting xmlns:xm="http://schemas.microsoft.com/office/excel/2006/main">
          <x14:cfRule type="expression" priority="538" id="{29781471-2727-47CF-B132-3A463ADF420B}">
            <xm:f>$F$298=プルダウン用!$M$13</xm:f>
            <x14:dxf>
              <fill>
                <patternFill patternType="darkTrellis"/>
              </fill>
            </x14:dxf>
          </x14:cfRule>
          <xm:sqref>H300:J300</xm:sqref>
        </x14:conditionalFormatting>
        <x14:conditionalFormatting xmlns:xm="http://schemas.microsoft.com/office/excel/2006/main">
          <x14:cfRule type="expression" priority="536" id="{B628E995-DFAA-4839-B7AD-279EA6FA93F8}">
            <xm:f>$F$298=プルダウン用!$M$14</xm:f>
            <x14:dxf>
              <fill>
                <patternFill patternType="darkTrellis"/>
              </fill>
            </x14:dxf>
          </x14:cfRule>
          <xm:sqref>I298:J299</xm:sqref>
        </x14:conditionalFormatting>
        <x14:conditionalFormatting xmlns:xm="http://schemas.microsoft.com/office/excel/2006/main">
          <x14:cfRule type="expression" priority="535" id="{E91DF8E6-1CA5-40D2-903F-FB6C665DD5FA}">
            <xm:f>$F$298=プルダウン用!$M$14</xm:f>
            <x14:dxf>
              <fill>
                <patternFill>
                  <bgColor rgb="FFFFFF00"/>
                </patternFill>
              </fill>
            </x14:dxf>
          </x14:cfRule>
          <xm:sqref>J300</xm:sqref>
        </x14:conditionalFormatting>
        <x14:conditionalFormatting xmlns:xm="http://schemas.microsoft.com/office/excel/2006/main">
          <x14:cfRule type="expression" priority="534" id="{E56C1849-8934-4191-8B34-16A714B6FE0E}">
            <xm:f>$F$298=プルダウン用!$M$13</xm:f>
            <x14:dxf>
              <fill>
                <patternFill>
                  <bgColor rgb="FFFFFF00"/>
                </patternFill>
              </fill>
            </x14:dxf>
          </x14:cfRule>
          <xm:sqref>I298:I299</xm:sqref>
        </x14:conditionalFormatting>
        <x14:conditionalFormatting xmlns:xm="http://schemas.microsoft.com/office/excel/2006/main">
          <x14:cfRule type="expression" priority="533" id="{D81F82F4-326C-4172-AD4C-67468B41E0D0}">
            <xm:f>$F$309=プルダウン用!$M$13</xm:f>
            <x14:dxf>
              <fill>
                <patternFill patternType="darkTrellis"/>
              </fill>
            </x14:dxf>
          </x14:cfRule>
          <xm:sqref>G311</xm:sqref>
        </x14:conditionalFormatting>
        <x14:conditionalFormatting xmlns:xm="http://schemas.microsoft.com/office/excel/2006/main">
          <x14:cfRule type="expression" priority="532" id="{E468FE41-6433-4A5C-B164-60C19D40BC10}">
            <xm:f>$D$309=プルダウン用!$M$5</xm:f>
            <x14:dxf>
              <fill>
                <patternFill patternType="darkTrellis"/>
              </fill>
            </x14:dxf>
          </x14:cfRule>
          <xm:sqref>I309:J309 G310:J311</xm:sqref>
        </x14:conditionalFormatting>
        <x14:conditionalFormatting xmlns:xm="http://schemas.microsoft.com/office/excel/2006/main">
          <x14:cfRule type="expression" priority="531" id="{DBA9256B-850D-4D8E-9756-857A5E4AD486}">
            <xm:f>$F$309=プルダウン用!$M$13</xm:f>
            <x14:dxf>
              <fill>
                <patternFill patternType="darkTrellis"/>
              </fill>
            </x14:dxf>
          </x14:cfRule>
          <xm:sqref>H311:J311</xm:sqref>
        </x14:conditionalFormatting>
        <x14:conditionalFormatting xmlns:xm="http://schemas.microsoft.com/office/excel/2006/main">
          <x14:cfRule type="expression" priority="529" id="{4DD99F6F-3269-45E2-8A9B-30B191C52311}">
            <xm:f>$F$309=プルダウン用!$M$14</xm:f>
            <x14:dxf>
              <fill>
                <patternFill patternType="darkTrellis"/>
              </fill>
            </x14:dxf>
          </x14:cfRule>
          <xm:sqref>I309:J310</xm:sqref>
        </x14:conditionalFormatting>
        <x14:conditionalFormatting xmlns:xm="http://schemas.microsoft.com/office/excel/2006/main">
          <x14:cfRule type="expression" priority="528" id="{15FF25E4-5525-4665-B7A2-B01C64EFCDF5}">
            <xm:f>$F$309=プルダウン用!$M$14</xm:f>
            <x14:dxf>
              <fill>
                <patternFill>
                  <bgColor rgb="FFFFFF00"/>
                </patternFill>
              </fill>
            </x14:dxf>
          </x14:cfRule>
          <xm:sqref>J311</xm:sqref>
        </x14:conditionalFormatting>
        <x14:conditionalFormatting xmlns:xm="http://schemas.microsoft.com/office/excel/2006/main">
          <x14:cfRule type="expression" priority="527" id="{F8BBF1CC-1274-47D2-916E-C74F896E749B}">
            <xm:f>$F$309=プルダウン用!$M$13</xm:f>
            <x14:dxf>
              <fill>
                <patternFill>
                  <bgColor rgb="FFFFFF00"/>
                </patternFill>
              </fill>
            </x14:dxf>
          </x14:cfRule>
          <xm:sqref>I309:I310</xm:sqref>
        </x14:conditionalFormatting>
        <x14:conditionalFormatting xmlns:xm="http://schemas.microsoft.com/office/excel/2006/main">
          <x14:cfRule type="expression" priority="526" id="{A2C8BCCC-0A52-42B6-8C54-B3B2DAE91F78}">
            <xm:f>$F$293=プルダウン用!$M$13</xm:f>
            <x14:dxf>
              <fill>
                <patternFill patternType="darkTrellis"/>
              </fill>
            </x14:dxf>
          </x14:cfRule>
          <xm:sqref>G297</xm:sqref>
        </x14:conditionalFormatting>
        <x14:conditionalFormatting xmlns:xm="http://schemas.microsoft.com/office/excel/2006/main">
          <x14:cfRule type="expression" priority="525" id="{FDF0C963-B89D-44B4-BE39-BC5044BB3006}">
            <xm:f>$D$293=プルダウン用!$M$5</xm:f>
            <x14:dxf>
              <fill>
                <patternFill patternType="darkTrellis"/>
              </fill>
            </x14:dxf>
          </x14:cfRule>
          <xm:sqref>G296:J297</xm:sqref>
        </x14:conditionalFormatting>
        <x14:conditionalFormatting xmlns:xm="http://schemas.microsoft.com/office/excel/2006/main">
          <x14:cfRule type="expression" priority="524" id="{87810E57-574B-4E89-9D05-8D24BA86905D}">
            <xm:f>$F$293=プルダウン用!$M$13</xm:f>
            <x14:dxf>
              <fill>
                <patternFill patternType="darkTrellis"/>
              </fill>
            </x14:dxf>
          </x14:cfRule>
          <xm:sqref>H297:J297</xm:sqref>
        </x14:conditionalFormatting>
        <x14:conditionalFormatting xmlns:xm="http://schemas.microsoft.com/office/excel/2006/main">
          <x14:cfRule type="expression" priority="522" id="{DAA1B2D6-C8CC-4A64-8CBD-7CA9EA3D3024}">
            <xm:f>$F$293=プルダウン用!$M$14</xm:f>
            <x14:dxf>
              <fill>
                <patternFill patternType="darkTrellis"/>
              </fill>
            </x14:dxf>
          </x14:cfRule>
          <xm:sqref>I296:J296</xm:sqref>
        </x14:conditionalFormatting>
        <x14:conditionalFormatting xmlns:xm="http://schemas.microsoft.com/office/excel/2006/main">
          <x14:cfRule type="expression" priority="521" id="{A44A58FB-C663-475C-BD01-10207C076184}">
            <xm:f>$F$293=プルダウン用!$M$14</xm:f>
            <x14:dxf>
              <fill>
                <patternFill>
                  <bgColor rgb="FFFFFF00"/>
                </patternFill>
              </fill>
            </x14:dxf>
          </x14:cfRule>
          <xm:sqref>J297</xm:sqref>
        </x14:conditionalFormatting>
        <x14:conditionalFormatting xmlns:xm="http://schemas.microsoft.com/office/excel/2006/main">
          <x14:cfRule type="expression" priority="520" id="{0DE63170-D322-4D21-99E2-83746D2743E4}">
            <xm:f>$F$293=プルダウン用!$M$13</xm:f>
            <x14:dxf>
              <fill>
                <patternFill>
                  <bgColor rgb="FFFFFF00"/>
                </patternFill>
              </fill>
            </x14:dxf>
          </x14:cfRule>
          <xm:sqref>I296</xm:sqref>
        </x14:conditionalFormatting>
        <x14:conditionalFormatting xmlns:xm="http://schemas.microsoft.com/office/excel/2006/main">
          <x14:cfRule type="expression" priority="519" id="{257A5558-3ACB-40ED-AFDE-D73C0EB86DC6}">
            <xm:f>$D$293=プルダウン用!$M$5</xm:f>
            <x14:dxf>
              <fill>
                <patternFill patternType="darkTrellis"/>
              </fill>
            </x14:dxf>
          </x14:cfRule>
          <xm:sqref>I293:J295</xm:sqref>
        </x14:conditionalFormatting>
        <x14:conditionalFormatting xmlns:xm="http://schemas.microsoft.com/office/excel/2006/main">
          <x14:cfRule type="expression" priority="518" id="{1F95762F-CF3F-4F10-88E6-445FF6FFB58E}">
            <xm:f>$F$293=プルダウン用!$M$14</xm:f>
            <x14:dxf>
              <fill>
                <patternFill patternType="darkTrellis"/>
              </fill>
            </x14:dxf>
          </x14:cfRule>
          <xm:sqref>I293:J295</xm:sqref>
        </x14:conditionalFormatting>
        <x14:conditionalFormatting xmlns:xm="http://schemas.microsoft.com/office/excel/2006/main">
          <x14:cfRule type="expression" priority="517" id="{BE81B536-93B1-49B5-9EE2-950DAABC8821}">
            <xm:f>$F$293=プルダウン用!$M$13</xm:f>
            <x14:dxf>
              <fill>
                <patternFill>
                  <bgColor rgb="FFFFFF00"/>
                </patternFill>
              </fill>
            </x14:dxf>
          </x14:cfRule>
          <xm:sqref>I293:I295</xm:sqref>
        </x14:conditionalFormatting>
        <x14:conditionalFormatting xmlns:xm="http://schemas.microsoft.com/office/excel/2006/main">
          <x14:cfRule type="expression" priority="516" id="{DA1F7A49-6A80-45B6-8676-93616FF254F8}">
            <xm:f>$D$301=プルダウン用!$M$5</xm:f>
            <x14:dxf>
              <fill>
                <patternFill patternType="darkTrellis"/>
              </fill>
            </x14:dxf>
          </x14:cfRule>
          <xm:sqref>G303:J304 I301:J302</xm:sqref>
        </x14:conditionalFormatting>
        <x14:conditionalFormatting xmlns:xm="http://schemas.microsoft.com/office/excel/2006/main">
          <x14:cfRule type="expression" priority="515" id="{FE63B240-E0D1-460F-88A4-A8F45B959553}">
            <xm:f>$F$301=プルダウン用!$M$13</xm:f>
            <x14:dxf>
              <fill>
                <patternFill patternType="darkTrellis"/>
              </fill>
            </x14:dxf>
          </x14:cfRule>
          <xm:sqref>G304:J304</xm:sqref>
        </x14:conditionalFormatting>
        <x14:conditionalFormatting xmlns:xm="http://schemas.microsoft.com/office/excel/2006/main">
          <x14:cfRule type="expression" priority="513" id="{EF53FA53-6B28-4A66-B726-757E834BA16F}">
            <xm:f>$F$301=プルダウン用!$M$14</xm:f>
            <x14:dxf>
              <fill>
                <patternFill patternType="darkTrellis"/>
              </fill>
            </x14:dxf>
          </x14:cfRule>
          <xm:sqref>I301:J303</xm:sqref>
        </x14:conditionalFormatting>
        <x14:conditionalFormatting xmlns:xm="http://schemas.microsoft.com/office/excel/2006/main">
          <x14:cfRule type="expression" priority="512" id="{5858B05D-9EA9-4978-BF95-410C091CD8D3}">
            <xm:f>$F$301=プルダウン用!$M$14</xm:f>
            <x14:dxf>
              <fill>
                <patternFill>
                  <bgColor rgb="FFFFFF00"/>
                </patternFill>
              </fill>
            </x14:dxf>
          </x14:cfRule>
          <xm:sqref>J304</xm:sqref>
        </x14:conditionalFormatting>
        <x14:conditionalFormatting xmlns:xm="http://schemas.microsoft.com/office/excel/2006/main">
          <x14:cfRule type="expression" priority="511" id="{9300FD69-D930-4D7C-9C46-8EDA72160C51}">
            <xm:f>$F$301=プルダウン用!$M$13</xm:f>
            <x14:dxf>
              <fill>
                <patternFill>
                  <bgColor rgb="FFFFFF00"/>
                </patternFill>
              </fill>
            </x14:dxf>
          </x14:cfRule>
          <xm:sqref>I301:I303</xm:sqref>
        </x14:conditionalFormatting>
        <x14:conditionalFormatting xmlns:xm="http://schemas.microsoft.com/office/excel/2006/main">
          <x14:cfRule type="expression" priority="510" id="{8020CF9F-B71F-4794-878B-860D5F8EF4BF}">
            <xm:f>$D$283=プルダウン用!$M$5</xm:f>
            <x14:dxf>
              <fill>
                <patternFill patternType="darkTrellis"/>
              </fill>
            </x14:dxf>
          </x14:cfRule>
          <xm:sqref>G285:J286 I283:J284</xm:sqref>
        </x14:conditionalFormatting>
        <x14:conditionalFormatting xmlns:xm="http://schemas.microsoft.com/office/excel/2006/main">
          <x14:cfRule type="expression" priority="509" id="{99B553AF-8F63-4E33-9243-42F2460E8BC9}">
            <xm:f>$F$283=プルダウン用!$M$13</xm:f>
            <x14:dxf>
              <fill>
                <patternFill patternType="darkTrellis"/>
              </fill>
            </x14:dxf>
          </x14:cfRule>
          <xm:sqref>G286:J286</xm:sqref>
        </x14:conditionalFormatting>
        <x14:conditionalFormatting xmlns:xm="http://schemas.microsoft.com/office/excel/2006/main">
          <x14:cfRule type="expression" priority="507" id="{B42C575F-1E10-4293-BD2F-C307B2E1469A}">
            <xm:f>$F$283=プルダウン用!$M$14</xm:f>
            <x14:dxf>
              <fill>
                <patternFill patternType="darkTrellis"/>
              </fill>
            </x14:dxf>
          </x14:cfRule>
          <xm:sqref>I283:J285</xm:sqref>
        </x14:conditionalFormatting>
        <x14:conditionalFormatting xmlns:xm="http://schemas.microsoft.com/office/excel/2006/main">
          <x14:cfRule type="expression" priority="506" id="{BFBC5045-F7E3-4A86-A1A7-E5D0BE771A46}">
            <xm:f>$F$283=プルダウン用!$M$14</xm:f>
            <x14:dxf>
              <fill>
                <patternFill>
                  <bgColor rgb="FFFFFF00"/>
                </patternFill>
              </fill>
            </x14:dxf>
          </x14:cfRule>
          <xm:sqref>J286</xm:sqref>
        </x14:conditionalFormatting>
        <x14:conditionalFormatting xmlns:xm="http://schemas.microsoft.com/office/excel/2006/main">
          <x14:cfRule type="expression" priority="505" id="{AC0A5556-16BD-4AC9-96C8-AC9970E10338}">
            <xm:f>$F$283=プルダウン用!$M$13</xm:f>
            <x14:dxf>
              <fill>
                <patternFill>
                  <bgColor rgb="FFFFFF00"/>
                </patternFill>
              </fill>
            </x14:dxf>
          </x14:cfRule>
          <xm:sqref>I283:I285</xm:sqref>
        </x14:conditionalFormatting>
        <x14:conditionalFormatting xmlns:xm="http://schemas.microsoft.com/office/excel/2006/main">
          <x14:cfRule type="expression" priority="500" id="{AC3789FE-745A-4BEF-B59F-5CF09991D5CD}">
            <xm:f>$F$316=プルダウン用!$M$13</xm:f>
            <x14:dxf>
              <fill>
                <patternFill patternType="darkTrellis"/>
              </fill>
            </x14:dxf>
          </x14:cfRule>
          <xm:sqref>G318</xm:sqref>
        </x14:conditionalFormatting>
        <x14:conditionalFormatting xmlns:xm="http://schemas.microsoft.com/office/excel/2006/main">
          <x14:cfRule type="expression" priority="499" id="{40D329D1-DA94-44C8-BFCF-4F72538515F2}">
            <xm:f>$D$316=プルダウン用!$M$5</xm:f>
            <x14:dxf>
              <fill>
                <patternFill patternType="darkTrellis"/>
              </fill>
            </x14:dxf>
          </x14:cfRule>
          <xm:sqref>I316:J316 G317:J318</xm:sqref>
        </x14:conditionalFormatting>
        <x14:conditionalFormatting xmlns:xm="http://schemas.microsoft.com/office/excel/2006/main">
          <x14:cfRule type="expression" priority="498" id="{708090F2-6C63-47E5-B932-3B18A68CE1A3}">
            <xm:f>$F$316=プルダウン用!$M$13</xm:f>
            <x14:dxf>
              <fill>
                <patternFill patternType="darkTrellis"/>
              </fill>
            </x14:dxf>
          </x14:cfRule>
          <xm:sqref>H318:J318</xm:sqref>
        </x14:conditionalFormatting>
        <x14:conditionalFormatting xmlns:xm="http://schemas.microsoft.com/office/excel/2006/main">
          <x14:cfRule type="expression" priority="496" id="{2B0788D4-9C5C-42C5-9BE3-B14E1E1E5EB1}">
            <xm:f>$F$316=プルダウン用!$M$14</xm:f>
            <x14:dxf>
              <fill>
                <patternFill patternType="darkTrellis"/>
              </fill>
            </x14:dxf>
          </x14:cfRule>
          <xm:sqref>I316:J317</xm:sqref>
        </x14:conditionalFormatting>
        <x14:conditionalFormatting xmlns:xm="http://schemas.microsoft.com/office/excel/2006/main">
          <x14:cfRule type="expression" priority="495" id="{AD080B45-12D0-4DDC-A986-0EC062C643EB}">
            <xm:f>$F$316=プルダウン用!$M$14</xm:f>
            <x14:dxf>
              <fill>
                <patternFill>
                  <bgColor rgb="FFFFFF00"/>
                </patternFill>
              </fill>
            </x14:dxf>
          </x14:cfRule>
          <xm:sqref>J318</xm:sqref>
        </x14:conditionalFormatting>
        <x14:conditionalFormatting xmlns:xm="http://schemas.microsoft.com/office/excel/2006/main">
          <x14:cfRule type="expression" priority="494" id="{2BFC1276-CBDA-41FD-A043-9CBB1E00E337}">
            <xm:f>$F$316=プルダウン用!$M$13</xm:f>
            <x14:dxf>
              <fill>
                <patternFill>
                  <bgColor rgb="FFFFFF00"/>
                </patternFill>
              </fill>
            </x14:dxf>
          </x14:cfRule>
          <xm:sqref>I316:I317</xm:sqref>
        </x14:conditionalFormatting>
        <x14:conditionalFormatting xmlns:xm="http://schemas.microsoft.com/office/excel/2006/main">
          <x14:cfRule type="expression" priority="491" id="{70ADB767-C1B0-4614-95D6-C9A468B1177D}">
            <xm:f>$F$319=プルダウン用!$M$13</xm:f>
            <x14:dxf>
              <fill>
                <patternFill patternType="darkTrellis"/>
              </fill>
            </x14:dxf>
          </x14:cfRule>
          <xm:sqref>G321</xm:sqref>
        </x14:conditionalFormatting>
        <x14:conditionalFormatting xmlns:xm="http://schemas.microsoft.com/office/excel/2006/main">
          <x14:cfRule type="expression" priority="490" id="{D28069C5-2ACB-4B69-8919-6A32B3222574}">
            <xm:f>$D$319=プルダウン用!$M$5</xm:f>
            <x14:dxf>
              <fill>
                <patternFill patternType="darkTrellis"/>
              </fill>
            </x14:dxf>
          </x14:cfRule>
          <xm:sqref>I319:J319 G320:J321</xm:sqref>
        </x14:conditionalFormatting>
        <x14:conditionalFormatting xmlns:xm="http://schemas.microsoft.com/office/excel/2006/main">
          <x14:cfRule type="expression" priority="489" id="{41110C28-5709-4C4C-AA9A-1D66185EF02F}">
            <xm:f>$F$319=プルダウン用!$M$13</xm:f>
            <x14:dxf>
              <fill>
                <patternFill patternType="darkTrellis"/>
              </fill>
            </x14:dxf>
          </x14:cfRule>
          <xm:sqref>H321:J321</xm:sqref>
        </x14:conditionalFormatting>
        <x14:conditionalFormatting xmlns:xm="http://schemas.microsoft.com/office/excel/2006/main">
          <x14:cfRule type="expression" priority="487" id="{A45E4216-BF41-4074-B49B-93168E8977DB}">
            <xm:f>$F$319=プルダウン用!$M$14</xm:f>
            <x14:dxf>
              <fill>
                <patternFill patternType="darkTrellis"/>
              </fill>
            </x14:dxf>
          </x14:cfRule>
          <xm:sqref>I319:J320</xm:sqref>
        </x14:conditionalFormatting>
        <x14:conditionalFormatting xmlns:xm="http://schemas.microsoft.com/office/excel/2006/main">
          <x14:cfRule type="expression" priority="486" id="{82C100CA-E67A-40E6-8C84-636CAA49748F}">
            <xm:f>$F$319=プルダウン用!$M$14</xm:f>
            <x14:dxf>
              <fill>
                <patternFill>
                  <bgColor rgb="FFFFFF00"/>
                </patternFill>
              </fill>
            </x14:dxf>
          </x14:cfRule>
          <xm:sqref>J321</xm:sqref>
        </x14:conditionalFormatting>
        <x14:conditionalFormatting xmlns:xm="http://schemas.microsoft.com/office/excel/2006/main">
          <x14:cfRule type="expression" priority="485" id="{B50FAAB8-4D69-46C8-B728-08E5FD1AD324}">
            <xm:f>$F$319=プルダウン用!$M$13</xm:f>
            <x14:dxf>
              <fill>
                <patternFill>
                  <bgColor rgb="FFFFFF00"/>
                </patternFill>
              </fill>
            </x14:dxf>
          </x14:cfRule>
          <xm:sqref>I319:I320</xm:sqref>
        </x14:conditionalFormatting>
        <x14:conditionalFormatting xmlns:xm="http://schemas.microsoft.com/office/excel/2006/main">
          <x14:cfRule type="expression" priority="481" id="{776D1C4F-B06D-482A-BA33-C56E2107B0D1}">
            <xm:f>$D$322=プルダウン用!$M$5</xm:f>
            <x14:dxf>
              <fill>
                <patternFill patternType="darkTrellis"/>
              </fill>
            </x14:dxf>
          </x14:cfRule>
          <xm:sqref>G323:J324</xm:sqref>
        </x14:conditionalFormatting>
        <x14:conditionalFormatting xmlns:xm="http://schemas.microsoft.com/office/excel/2006/main">
          <x14:cfRule type="expression" priority="473" id="{93F848AB-0120-481D-87EC-3534598A1CE7}">
            <xm:f>$F$322=プルダウン用!$M$13</xm:f>
            <x14:dxf>
              <fill>
                <patternFill patternType="darkTrellis"/>
              </fill>
            </x14:dxf>
          </x14:cfRule>
          <xm:sqref>G324</xm:sqref>
        </x14:conditionalFormatting>
        <x14:conditionalFormatting xmlns:xm="http://schemas.microsoft.com/office/excel/2006/main">
          <x14:cfRule type="expression" priority="472" id="{9A7EABD6-B096-4AAB-B7AA-A4975A2037DE}">
            <xm:f>$D$322=プルダウン用!$M$5</xm:f>
            <x14:dxf>
              <fill>
                <patternFill patternType="darkTrellis"/>
              </fill>
            </x14:dxf>
          </x14:cfRule>
          <xm:sqref>I322:J322</xm:sqref>
        </x14:conditionalFormatting>
        <x14:conditionalFormatting xmlns:xm="http://schemas.microsoft.com/office/excel/2006/main">
          <x14:cfRule type="expression" priority="471" id="{4459E48C-D50F-4092-A408-1232AAE5B142}">
            <xm:f>$F$322=プルダウン用!$M$13</xm:f>
            <x14:dxf>
              <fill>
                <patternFill patternType="darkTrellis"/>
              </fill>
            </x14:dxf>
          </x14:cfRule>
          <xm:sqref>H324:J324</xm:sqref>
        </x14:conditionalFormatting>
        <x14:conditionalFormatting xmlns:xm="http://schemas.microsoft.com/office/excel/2006/main">
          <x14:cfRule type="expression" priority="469" id="{4F4FA866-EC93-4CBF-B0D5-50315BCA9129}">
            <xm:f>$F$322=プルダウン用!$M$14</xm:f>
            <x14:dxf>
              <fill>
                <patternFill patternType="darkTrellis"/>
              </fill>
            </x14:dxf>
          </x14:cfRule>
          <xm:sqref>I322:J323</xm:sqref>
        </x14:conditionalFormatting>
        <x14:conditionalFormatting xmlns:xm="http://schemas.microsoft.com/office/excel/2006/main">
          <x14:cfRule type="expression" priority="468" id="{977D49EF-887B-46F7-9620-5B273E71C636}">
            <xm:f>$F$322=プルダウン用!$M$14</xm:f>
            <x14:dxf>
              <fill>
                <patternFill>
                  <bgColor rgb="FFFFFF00"/>
                </patternFill>
              </fill>
            </x14:dxf>
          </x14:cfRule>
          <xm:sqref>J324</xm:sqref>
        </x14:conditionalFormatting>
        <x14:conditionalFormatting xmlns:xm="http://schemas.microsoft.com/office/excel/2006/main">
          <x14:cfRule type="expression" priority="467" id="{BA0FFFA6-C08E-45EF-8538-97237D6DCF17}">
            <xm:f>$F$322=プルダウン用!$M$13</xm:f>
            <x14:dxf>
              <fill>
                <patternFill>
                  <bgColor rgb="FFFFFF00"/>
                </patternFill>
              </fill>
            </x14:dxf>
          </x14:cfRule>
          <xm:sqref>I322:I323</xm:sqref>
        </x14:conditionalFormatting>
        <x14:conditionalFormatting xmlns:xm="http://schemas.microsoft.com/office/excel/2006/main">
          <x14:cfRule type="expression" priority="464" id="{E9B3D8D9-8EFF-4F51-BAC9-9E95A37C247C}">
            <xm:f>$F$325=プルダウン用!$M$13</xm:f>
            <x14:dxf>
              <fill>
                <patternFill patternType="darkTrellis"/>
              </fill>
            </x14:dxf>
          </x14:cfRule>
          <xm:sqref>G327</xm:sqref>
        </x14:conditionalFormatting>
        <x14:conditionalFormatting xmlns:xm="http://schemas.microsoft.com/office/excel/2006/main">
          <x14:cfRule type="expression" priority="463" id="{7C804E51-C476-491D-93DA-6F7E0B66D09C}">
            <xm:f>$D$325=プルダウン用!$M$5</xm:f>
            <x14:dxf>
              <fill>
                <patternFill patternType="darkTrellis"/>
              </fill>
            </x14:dxf>
          </x14:cfRule>
          <xm:sqref>I325:J325 G326:J327</xm:sqref>
        </x14:conditionalFormatting>
        <x14:conditionalFormatting xmlns:xm="http://schemas.microsoft.com/office/excel/2006/main">
          <x14:cfRule type="expression" priority="462" id="{13460695-69BD-4DED-84D6-0080C1A4F7C3}">
            <xm:f>$F$325=プルダウン用!$M$13</xm:f>
            <x14:dxf>
              <fill>
                <patternFill patternType="darkTrellis"/>
              </fill>
            </x14:dxf>
          </x14:cfRule>
          <xm:sqref>H327:J327</xm:sqref>
        </x14:conditionalFormatting>
        <x14:conditionalFormatting xmlns:xm="http://schemas.microsoft.com/office/excel/2006/main">
          <x14:cfRule type="expression" priority="460" id="{D4B5AE15-F134-4A5A-B614-F15DD25768CD}">
            <xm:f>$F$325=プルダウン用!$M$14</xm:f>
            <x14:dxf>
              <fill>
                <patternFill patternType="darkTrellis"/>
              </fill>
            </x14:dxf>
          </x14:cfRule>
          <xm:sqref>I325:J326</xm:sqref>
        </x14:conditionalFormatting>
        <x14:conditionalFormatting xmlns:xm="http://schemas.microsoft.com/office/excel/2006/main">
          <x14:cfRule type="expression" priority="459" id="{0DBCB7F2-F05F-42FB-A92D-863FA40C5C94}">
            <xm:f>$F$325=プルダウン用!$M$14</xm:f>
            <x14:dxf>
              <fill>
                <patternFill>
                  <bgColor rgb="FFFFFF00"/>
                </patternFill>
              </fill>
            </x14:dxf>
          </x14:cfRule>
          <xm:sqref>J327</xm:sqref>
        </x14:conditionalFormatting>
        <x14:conditionalFormatting xmlns:xm="http://schemas.microsoft.com/office/excel/2006/main">
          <x14:cfRule type="expression" priority="458" id="{B7D54FF4-E504-48E1-8718-0A6D6D08F71E}">
            <xm:f>$F$325=プルダウン用!$M$13</xm:f>
            <x14:dxf>
              <fill>
                <patternFill>
                  <bgColor rgb="FFFFFF00"/>
                </patternFill>
              </fill>
            </x14:dxf>
          </x14:cfRule>
          <xm:sqref>I325:I326</xm:sqref>
        </x14:conditionalFormatting>
        <x14:conditionalFormatting xmlns:xm="http://schemas.microsoft.com/office/excel/2006/main">
          <x14:cfRule type="expression" priority="445" id="{93ECDBFB-A6F3-49F5-9B2D-BF0EE764AA27}">
            <xm:f>$F$332=プルダウン用!$M$13</xm:f>
            <x14:dxf>
              <fill>
                <patternFill patternType="darkTrellis"/>
              </fill>
            </x14:dxf>
          </x14:cfRule>
          <xm:sqref>G334</xm:sqref>
        </x14:conditionalFormatting>
        <x14:conditionalFormatting xmlns:xm="http://schemas.microsoft.com/office/excel/2006/main">
          <x14:cfRule type="expression" priority="444" id="{E0F2079B-B15F-4771-B2B1-04D268FDD76D}">
            <xm:f>$D$332=プルダウン用!$M$5</xm:f>
            <x14:dxf>
              <fill>
                <patternFill patternType="darkTrellis"/>
              </fill>
            </x14:dxf>
          </x14:cfRule>
          <xm:sqref>I332:J332 G333:J334</xm:sqref>
        </x14:conditionalFormatting>
        <x14:conditionalFormatting xmlns:xm="http://schemas.microsoft.com/office/excel/2006/main">
          <x14:cfRule type="expression" priority="443" id="{CBA32144-2155-448A-BDDA-6C4B227AC8F2}">
            <xm:f>$F$332=プルダウン用!$M$13</xm:f>
            <x14:dxf>
              <fill>
                <patternFill patternType="darkTrellis"/>
              </fill>
            </x14:dxf>
          </x14:cfRule>
          <xm:sqref>H334:J334</xm:sqref>
        </x14:conditionalFormatting>
        <x14:conditionalFormatting xmlns:xm="http://schemas.microsoft.com/office/excel/2006/main">
          <x14:cfRule type="expression" priority="441" id="{49F3297D-20CA-4D98-92D2-0C5C5C73ABE6}">
            <xm:f>$F$332=プルダウン用!$M$14</xm:f>
            <x14:dxf>
              <fill>
                <patternFill patternType="darkTrellis"/>
              </fill>
            </x14:dxf>
          </x14:cfRule>
          <xm:sqref>I332:J333</xm:sqref>
        </x14:conditionalFormatting>
        <x14:conditionalFormatting xmlns:xm="http://schemas.microsoft.com/office/excel/2006/main">
          <x14:cfRule type="expression" priority="440" id="{9EB1C367-BEC7-46FE-842B-AC56B637CF6B}">
            <xm:f>$F$332=プルダウン用!$M$14</xm:f>
            <x14:dxf>
              <fill>
                <patternFill>
                  <bgColor rgb="FFFFFF00"/>
                </patternFill>
              </fill>
            </x14:dxf>
          </x14:cfRule>
          <xm:sqref>J334</xm:sqref>
        </x14:conditionalFormatting>
        <x14:conditionalFormatting xmlns:xm="http://schemas.microsoft.com/office/excel/2006/main">
          <x14:cfRule type="expression" priority="439" id="{986965BA-57BD-455D-AAD7-D243733A53A9}">
            <xm:f>$F$332=プルダウン用!$M$13</xm:f>
            <x14:dxf>
              <fill>
                <patternFill>
                  <bgColor rgb="FFFFFF00"/>
                </patternFill>
              </fill>
            </x14:dxf>
          </x14:cfRule>
          <xm:sqref>I332:I333</xm:sqref>
        </x14:conditionalFormatting>
        <x14:conditionalFormatting xmlns:xm="http://schemas.microsoft.com/office/excel/2006/main">
          <x14:cfRule type="expression" priority="438" id="{E4DA0A7B-17CD-47D9-A2F7-24AAA34BB000}">
            <xm:f>$F$335=プルダウン用!$M$13</xm:f>
            <x14:dxf>
              <fill>
                <patternFill patternType="darkTrellis"/>
              </fill>
            </x14:dxf>
          </x14:cfRule>
          <xm:sqref>G337</xm:sqref>
        </x14:conditionalFormatting>
        <x14:conditionalFormatting xmlns:xm="http://schemas.microsoft.com/office/excel/2006/main">
          <x14:cfRule type="expression" priority="437" id="{BC19AD88-A332-40DE-A9F5-2D075AA3DAF9}">
            <xm:f>$D$335=プルダウン用!$M$5</xm:f>
            <x14:dxf>
              <fill>
                <patternFill patternType="darkTrellis"/>
              </fill>
            </x14:dxf>
          </x14:cfRule>
          <xm:sqref>I335:J335 G336:J337</xm:sqref>
        </x14:conditionalFormatting>
        <x14:conditionalFormatting xmlns:xm="http://schemas.microsoft.com/office/excel/2006/main">
          <x14:cfRule type="expression" priority="436" id="{4649E8FF-2BC8-4C42-BB10-0D864148A73F}">
            <xm:f>$F$335=プルダウン用!$M$13</xm:f>
            <x14:dxf>
              <fill>
                <patternFill patternType="darkTrellis"/>
              </fill>
            </x14:dxf>
          </x14:cfRule>
          <xm:sqref>H337:J337</xm:sqref>
        </x14:conditionalFormatting>
        <x14:conditionalFormatting xmlns:xm="http://schemas.microsoft.com/office/excel/2006/main">
          <x14:cfRule type="expression" priority="434" id="{564D21D8-520F-420F-AD3C-AF171B05C683}">
            <xm:f>$F$335=プルダウン用!$M$14</xm:f>
            <x14:dxf>
              <fill>
                <patternFill patternType="darkTrellis"/>
              </fill>
            </x14:dxf>
          </x14:cfRule>
          <xm:sqref>I335:J336</xm:sqref>
        </x14:conditionalFormatting>
        <x14:conditionalFormatting xmlns:xm="http://schemas.microsoft.com/office/excel/2006/main">
          <x14:cfRule type="expression" priority="433" id="{62E1E37B-9464-4DCA-8742-2E5851D48032}">
            <xm:f>$F$335=プルダウン用!$M$14</xm:f>
            <x14:dxf>
              <fill>
                <patternFill>
                  <bgColor rgb="FFFFFF00"/>
                </patternFill>
              </fill>
            </x14:dxf>
          </x14:cfRule>
          <xm:sqref>J337</xm:sqref>
        </x14:conditionalFormatting>
        <x14:conditionalFormatting xmlns:xm="http://schemas.microsoft.com/office/excel/2006/main">
          <x14:cfRule type="expression" priority="432" id="{BB427378-FCC1-4A17-B9B4-9B89A192AF43}">
            <xm:f>$F$335=プルダウン用!$M$13</xm:f>
            <x14:dxf>
              <fill>
                <patternFill>
                  <bgColor rgb="FFFFFF00"/>
                </patternFill>
              </fill>
            </x14:dxf>
          </x14:cfRule>
          <xm:sqref>I335:I336</xm:sqref>
        </x14:conditionalFormatting>
        <x14:conditionalFormatting xmlns:xm="http://schemas.microsoft.com/office/excel/2006/main">
          <x14:cfRule type="expression" priority="431" id="{7693C084-F246-4819-ABD6-C9B08B4F16A7}">
            <xm:f>$F$338=プルダウン用!$M$13</xm:f>
            <x14:dxf>
              <fill>
                <patternFill patternType="darkTrellis"/>
              </fill>
            </x14:dxf>
          </x14:cfRule>
          <xm:sqref>G340</xm:sqref>
        </x14:conditionalFormatting>
        <x14:conditionalFormatting xmlns:xm="http://schemas.microsoft.com/office/excel/2006/main">
          <x14:cfRule type="expression" priority="430" id="{5FE4CE0C-EE4A-48CA-BA91-66E4B5749255}">
            <xm:f>$D$338=プルダウン用!$M$5</xm:f>
            <x14:dxf>
              <fill>
                <patternFill patternType="darkTrellis"/>
              </fill>
            </x14:dxf>
          </x14:cfRule>
          <xm:sqref>I338:J338 G339:J340</xm:sqref>
        </x14:conditionalFormatting>
        <x14:conditionalFormatting xmlns:xm="http://schemas.microsoft.com/office/excel/2006/main">
          <x14:cfRule type="expression" priority="429" id="{38E5FA09-7EE8-4C23-82A5-0853D12204B1}">
            <xm:f>$F$338=プルダウン用!$M$13</xm:f>
            <x14:dxf>
              <fill>
                <patternFill patternType="darkTrellis"/>
              </fill>
            </x14:dxf>
          </x14:cfRule>
          <xm:sqref>H340:J340</xm:sqref>
        </x14:conditionalFormatting>
        <x14:conditionalFormatting xmlns:xm="http://schemas.microsoft.com/office/excel/2006/main">
          <x14:cfRule type="expression" priority="427" id="{C5575F3F-5F26-4701-86AF-8E925468A1E3}">
            <xm:f>$F$338=プルダウン用!$M$14</xm:f>
            <x14:dxf>
              <fill>
                <patternFill patternType="darkTrellis"/>
              </fill>
            </x14:dxf>
          </x14:cfRule>
          <xm:sqref>I338:J339</xm:sqref>
        </x14:conditionalFormatting>
        <x14:conditionalFormatting xmlns:xm="http://schemas.microsoft.com/office/excel/2006/main">
          <x14:cfRule type="expression" priority="426" id="{4600F7B1-F3EF-4900-8945-FA8BE3153E4B}">
            <xm:f>$F$338=プルダウン用!$M$14</xm:f>
            <x14:dxf>
              <fill>
                <patternFill>
                  <bgColor rgb="FFFFFF00"/>
                </patternFill>
              </fill>
            </x14:dxf>
          </x14:cfRule>
          <xm:sqref>J340</xm:sqref>
        </x14:conditionalFormatting>
        <x14:conditionalFormatting xmlns:xm="http://schemas.microsoft.com/office/excel/2006/main">
          <x14:cfRule type="expression" priority="425" id="{7A401508-14EB-4165-BE30-CF65AD6287F1}">
            <xm:f>$F$338=プルダウン用!$M$13</xm:f>
            <x14:dxf>
              <fill>
                <patternFill>
                  <bgColor rgb="FFFFFF00"/>
                </patternFill>
              </fill>
            </x14:dxf>
          </x14:cfRule>
          <xm:sqref>I338:I339</xm:sqref>
        </x14:conditionalFormatting>
        <x14:conditionalFormatting xmlns:xm="http://schemas.microsoft.com/office/excel/2006/main">
          <x14:cfRule type="expression" priority="417" id="{4E4E4274-422F-4EED-8F97-D4D39D6EF9DC}">
            <xm:f>$F$345=プルダウン用!$M$13</xm:f>
            <x14:dxf>
              <fill>
                <patternFill patternType="darkTrellis"/>
              </fill>
            </x14:dxf>
          </x14:cfRule>
          <xm:sqref>G347</xm:sqref>
        </x14:conditionalFormatting>
        <x14:conditionalFormatting xmlns:xm="http://schemas.microsoft.com/office/excel/2006/main">
          <x14:cfRule type="expression" priority="416" id="{526D8576-AC3E-4E2C-95AF-CC6256575538}">
            <xm:f>$D$345=プルダウン用!$M$5</xm:f>
            <x14:dxf>
              <fill>
                <patternFill patternType="darkTrellis"/>
              </fill>
            </x14:dxf>
          </x14:cfRule>
          <xm:sqref>I345:J345 G346:J347</xm:sqref>
        </x14:conditionalFormatting>
        <x14:conditionalFormatting xmlns:xm="http://schemas.microsoft.com/office/excel/2006/main">
          <x14:cfRule type="expression" priority="415" id="{262C50EA-2AEE-46B1-8BE1-EDC48EF4AB4F}">
            <xm:f>$F$345=プルダウン用!$M$13</xm:f>
            <x14:dxf>
              <fill>
                <patternFill patternType="darkTrellis"/>
              </fill>
            </x14:dxf>
          </x14:cfRule>
          <xm:sqref>H347:J347</xm:sqref>
        </x14:conditionalFormatting>
        <x14:conditionalFormatting xmlns:xm="http://schemas.microsoft.com/office/excel/2006/main">
          <x14:cfRule type="expression" priority="413" id="{3FF3CC9E-5691-4E6E-8E82-EC1CE73F5294}">
            <xm:f>$F$345=プルダウン用!$M$14</xm:f>
            <x14:dxf>
              <fill>
                <patternFill patternType="darkTrellis"/>
              </fill>
            </x14:dxf>
          </x14:cfRule>
          <xm:sqref>I345:J346</xm:sqref>
        </x14:conditionalFormatting>
        <x14:conditionalFormatting xmlns:xm="http://schemas.microsoft.com/office/excel/2006/main">
          <x14:cfRule type="expression" priority="412" id="{3F2641D9-4DCA-4FAF-A80B-73195AA73E2F}">
            <xm:f>$F$345=プルダウン用!$M$14</xm:f>
            <x14:dxf>
              <fill>
                <patternFill>
                  <bgColor rgb="FFFFFF00"/>
                </patternFill>
              </fill>
            </x14:dxf>
          </x14:cfRule>
          <xm:sqref>J347</xm:sqref>
        </x14:conditionalFormatting>
        <x14:conditionalFormatting xmlns:xm="http://schemas.microsoft.com/office/excel/2006/main">
          <x14:cfRule type="expression" priority="411" id="{EA946823-081E-4A9C-9E9C-BDB8578A5FF3}">
            <xm:f>$F$345=プルダウン用!$M$13</xm:f>
            <x14:dxf>
              <fill>
                <patternFill>
                  <bgColor rgb="FFFFFF00"/>
                </patternFill>
              </fill>
            </x14:dxf>
          </x14:cfRule>
          <xm:sqref>I345:I346</xm:sqref>
        </x14:conditionalFormatting>
        <x14:conditionalFormatting xmlns:xm="http://schemas.microsoft.com/office/excel/2006/main">
          <x14:cfRule type="expression" priority="410" id="{CFC85415-4D44-4169-830E-438DD2588564}">
            <xm:f>$F$348=プルダウン用!$M$13</xm:f>
            <x14:dxf>
              <fill>
                <patternFill patternType="darkTrellis"/>
              </fill>
            </x14:dxf>
          </x14:cfRule>
          <xm:sqref>G350</xm:sqref>
        </x14:conditionalFormatting>
        <x14:conditionalFormatting xmlns:xm="http://schemas.microsoft.com/office/excel/2006/main">
          <x14:cfRule type="expression" priority="409" id="{47379ADB-3C88-469D-85AF-B7B4981819F3}">
            <xm:f>$D$348=プルダウン用!$M$5</xm:f>
            <x14:dxf>
              <fill>
                <patternFill patternType="darkTrellis"/>
              </fill>
            </x14:dxf>
          </x14:cfRule>
          <xm:sqref>I348:J348 G349:J350</xm:sqref>
        </x14:conditionalFormatting>
        <x14:conditionalFormatting xmlns:xm="http://schemas.microsoft.com/office/excel/2006/main">
          <x14:cfRule type="expression" priority="408" id="{5AC67930-E6EC-4F0A-BDF2-0245C73B52AB}">
            <xm:f>$F$348=プルダウン用!$M$13</xm:f>
            <x14:dxf>
              <fill>
                <patternFill patternType="darkTrellis"/>
              </fill>
            </x14:dxf>
          </x14:cfRule>
          <xm:sqref>H350:J350</xm:sqref>
        </x14:conditionalFormatting>
        <x14:conditionalFormatting xmlns:xm="http://schemas.microsoft.com/office/excel/2006/main">
          <x14:cfRule type="expression" priority="406" id="{D4A791CC-285E-4402-9F46-CEA97677CC53}">
            <xm:f>$F$348=プルダウン用!$M$14</xm:f>
            <x14:dxf>
              <fill>
                <patternFill patternType="darkTrellis"/>
              </fill>
            </x14:dxf>
          </x14:cfRule>
          <xm:sqref>I348:J349</xm:sqref>
        </x14:conditionalFormatting>
        <x14:conditionalFormatting xmlns:xm="http://schemas.microsoft.com/office/excel/2006/main">
          <x14:cfRule type="expression" priority="405" id="{50D24089-56C0-47DF-907F-5F3866873424}">
            <xm:f>$F$348=プルダウン用!$M$14</xm:f>
            <x14:dxf>
              <fill>
                <patternFill>
                  <bgColor rgb="FFFFFF00"/>
                </patternFill>
              </fill>
            </x14:dxf>
          </x14:cfRule>
          <xm:sqref>J350</xm:sqref>
        </x14:conditionalFormatting>
        <x14:conditionalFormatting xmlns:xm="http://schemas.microsoft.com/office/excel/2006/main">
          <x14:cfRule type="expression" priority="404" id="{9D0C79B9-BEB6-466A-B535-60B24C210542}">
            <xm:f>$F$348=プルダウン用!$M$13</xm:f>
            <x14:dxf>
              <fill>
                <patternFill>
                  <bgColor rgb="FFFFFF00"/>
                </patternFill>
              </fill>
            </x14:dxf>
          </x14:cfRule>
          <xm:sqref>I348:I349</xm:sqref>
        </x14:conditionalFormatting>
        <x14:conditionalFormatting xmlns:xm="http://schemas.microsoft.com/office/excel/2006/main">
          <x14:cfRule type="expression" priority="403" id="{9549E967-C37F-4481-AD9E-43E4BDA26DDE}">
            <xm:f>$D$341=プルダウン用!$M$5</xm:f>
            <x14:dxf>
              <fill>
                <patternFill patternType="darkTrellis"/>
              </fill>
            </x14:dxf>
          </x14:cfRule>
          <xm:sqref>G343:J344 I341:J342</xm:sqref>
        </x14:conditionalFormatting>
        <x14:conditionalFormatting xmlns:xm="http://schemas.microsoft.com/office/excel/2006/main">
          <x14:cfRule type="expression" priority="402" id="{E68F8B9D-1B1A-45E3-962F-349C58033E79}">
            <xm:f>$F$341=プルダウン用!$M$13</xm:f>
            <x14:dxf>
              <fill>
                <patternFill patternType="darkTrellis"/>
              </fill>
            </x14:dxf>
          </x14:cfRule>
          <xm:sqref>G344:J344</xm:sqref>
        </x14:conditionalFormatting>
        <x14:conditionalFormatting xmlns:xm="http://schemas.microsoft.com/office/excel/2006/main">
          <x14:cfRule type="expression" priority="400" id="{5E78D32A-692C-469A-8C0A-0CB79EAE11B0}">
            <xm:f>$F$341=プルダウン用!$M$14</xm:f>
            <x14:dxf>
              <fill>
                <patternFill patternType="darkTrellis"/>
              </fill>
            </x14:dxf>
          </x14:cfRule>
          <xm:sqref>I341:J343</xm:sqref>
        </x14:conditionalFormatting>
        <x14:conditionalFormatting xmlns:xm="http://schemas.microsoft.com/office/excel/2006/main">
          <x14:cfRule type="expression" priority="399" id="{83E26AD4-2DB7-4513-8F39-EE38329C46D1}">
            <xm:f>$F$341=プルダウン用!$M$14</xm:f>
            <x14:dxf>
              <fill>
                <patternFill>
                  <bgColor rgb="FFFFFF00"/>
                </patternFill>
              </fill>
            </x14:dxf>
          </x14:cfRule>
          <xm:sqref>J344</xm:sqref>
        </x14:conditionalFormatting>
        <x14:conditionalFormatting xmlns:xm="http://schemas.microsoft.com/office/excel/2006/main">
          <x14:cfRule type="expression" priority="398" id="{40ECDE71-E83C-480A-8497-42DFBE2D609A}">
            <xm:f>$F$341=プルダウン用!$M$13</xm:f>
            <x14:dxf>
              <fill>
                <patternFill>
                  <bgColor rgb="FFFFFF00"/>
                </patternFill>
              </fill>
            </x14:dxf>
          </x14:cfRule>
          <xm:sqref>I341:I343</xm:sqref>
        </x14:conditionalFormatting>
        <x14:conditionalFormatting xmlns:xm="http://schemas.microsoft.com/office/excel/2006/main">
          <x14:cfRule type="expression" priority="397" id="{339BD669-AC0C-4C7B-B539-64BA621F1DF1}">
            <xm:f>$F$355=プルダウン用!$M$13</xm:f>
            <x14:dxf>
              <fill>
                <patternFill patternType="darkTrellis"/>
              </fill>
            </x14:dxf>
          </x14:cfRule>
          <xm:sqref>G357</xm:sqref>
        </x14:conditionalFormatting>
        <x14:conditionalFormatting xmlns:xm="http://schemas.microsoft.com/office/excel/2006/main">
          <x14:cfRule type="expression" priority="396" id="{81E1C839-8109-4060-A53B-B8EF66F1D780}">
            <xm:f>$D$355=プルダウン用!$M$5</xm:f>
            <x14:dxf>
              <fill>
                <patternFill patternType="darkTrellis"/>
              </fill>
            </x14:dxf>
          </x14:cfRule>
          <xm:sqref>I355:J355 G356:J357</xm:sqref>
        </x14:conditionalFormatting>
        <x14:conditionalFormatting xmlns:xm="http://schemas.microsoft.com/office/excel/2006/main">
          <x14:cfRule type="expression" priority="395" id="{455B82F7-EAE3-4B31-B7B9-E47B7EF00040}">
            <xm:f>$F$355=プルダウン用!$M$13</xm:f>
            <x14:dxf>
              <fill>
                <patternFill patternType="darkTrellis"/>
              </fill>
            </x14:dxf>
          </x14:cfRule>
          <xm:sqref>H357:J357</xm:sqref>
        </x14:conditionalFormatting>
        <x14:conditionalFormatting xmlns:xm="http://schemas.microsoft.com/office/excel/2006/main">
          <x14:cfRule type="expression" priority="393" id="{71947675-2B4F-4927-94DD-48C15E4747DE}">
            <xm:f>$F$355=プルダウン用!$M$14</xm:f>
            <x14:dxf>
              <fill>
                <patternFill patternType="darkTrellis"/>
              </fill>
            </x14:dxf>
          </x14:cfRule>
          <xm:sqref>I355:J356</xm:sqref>
        </x14:conditionalFormatting>
        <x14:conditionalFormatting xmlns:xm="http://schemas.microsoft.com/office/excel/2006/main">
          <x14:cfRule type="expression" priority="392" id="{73E2FCA8-42D6-46E2-8134-2796F5F2044E}">
            <xm:f>$F$355=プルダウン用!$M$14</xm:f>
            <x14:dxf>
              <fill>
                <patternFill>
                  <bgColor rgb="FFFFFF00"/>
                </patternFill>
              </fill>
            </x14:dxf>
          </x14:cfRule>
          <xm:sqref>J357</xm:sqref>
        </x14:conditionalFormatting>
        <x14:conditionalFormatting xmlns:xm="http://schemas.microsoft.com/office/excel/2006/main">
          <x14:cfRule type="expression" priority="391" id="{E8642B1E-7997-48CB-8F9F-7D769CB78977}">
            <xm:f>$F$355=プルダウン用!$M$13</xm:f>
            <x14:dxf>
              <fill>
                <patternFill>
                  <bgColor rgb="FFFFFF00"/>
                </patternFill>
              </fill>
            </x14:dxf>
          </x14:cfRule>
          <xm:sqref>I355:I356</xm:sqref>
        </x14:conditionalFormatting>
        <x14:conditionalFormatting xmlns:xm="http://schemas.microsoft.com/office/excel/2006/main">
          <x14:cfRule type="expression" priority="390" id="{A66A8E3D-5770-4695-B1B3-B0B3B3888BD6}">
            <xm:f>$F$358=プルダウン用!$M$13</xm:f>
            <x14:dxf>
              <fill>
                <patternFill patternType="darkTrellis"/>
              </fill>
            </x14:dxf>
          </x14:cfRule>
          <xm:sqref>G360</xm:sqref>
        </x14:conditionalFormatting>
        <x14:conditionalFormatting xmlns:xm="http://schemas.microsoft.com/office/excel/2006/main">
          <x14:cfRule type="expression" priority="389" id="{B308DB3D-0D0F-4FB9-9902-FF5DA13C7B4B}">
            <xm:f>$D$358=プルダウン用!$M$5</xm:f>
            <x14:dxf>
              <fill>
                <patternFill patternType="darkTrellis"/>
              </fill>
            </x14:dxf>
          </x14:cfRule>
          <xm:sqref>I358:J358 G359:J360</xm:sqref>
        </x14:conditionalFormatting>
        <x14:conditionalFormatting xmlns:xm="http://schemas.microsoft.com/office/excel/2006/main">
          <x14:cfRule type="expression" priority="388" id="{1215C397-610A-438F-85D9-0E347C3F5CFE}">
            <xm:f>$F$358=プルダウン用!$M$13</xm:f>
            <x14:dxf>
              <fill>
                <patternFill patternType="darkTrellis"/>
              </fill>
            </x14:dxf>
          </x14:cfRule>
          <xm:sqref>H360:J360</xm:sqref>
        </x14:conditionalFormatting>
        <x14:conditionalFormatting xmlns:xm="http://schemas.microsoft.com/office/excel/2006/main">
          <x14:cfRule type="expression" priority="386" id="{A92C6A01-428A-4166-8749-C012701E83C6}">
            <xm:f>$F$358=プルダウン用!$M$14</xm:f>
            <x14:dxf>
              <fill>
                <patternFill patternType="darkTrellis"/>
              </fill>
            </x14:dxf>
          </x14:cfRule>
          <xm:sqref>I358:J359</xm:sqref>
        </x14:conditionalFormatting>
        <x14:conditionalFormatting xmlns:xm="http://schemas.microsoft.com/office/excel/2006/main">
          <x14:cfRule type="expression" priority="385" id="{E9ACB4A1-E4F3-4AAE-BC10-834225FD39DD}">
            <xm:f>$F$358=プルダウン用!$M$14</xm:f>
            <x14:dxf>
              <fill>
                <patternFill>
                  <bgColor rgb="FFFFFF00"/>
                </patternFill>
              </fill>
            </x14:dxf>
          </x14:cfRule>
          <xm:sqref>J360</xm:sqref>
        </x14:conditionalFormatting>
        <x14:conditionalFormatting xmlns:xm="http://schemas.microsoft.com/office/excel/2006/main">
          <x14:cfRule type="expression" priority="384" id="{9EE35B17-58D3-4157-95F9-2D5BF332A267}">
            <xm:f>$F$358=プルダウン用!$M$13</xm:f>
            <x14:dxf>
              <fill>
                <patternFill>
                  <bgColor rgb="FFFFFF00"/>
                </patternFill>
              </fill>
            </x14:dxf>
          </x14:cfRule>
          <xm:sqref>I358:I359</xm:sqref>
        </x14:conditionalFormatting>
        <x14:conditionalFormatting xmlns:xm="http://schemas.microsoft.com/office/excel/2006/main">
          <x14:cfRule type="expression" priority="383" id="{63CEC955-E0C8-437B-8C46-F5F5AEEE69ED}">
            <xm:f>$F$361=プルダウン用!$M$13</xm:f>
            <x14:dxf>
              <fill>
                <patternFill patternType="darkTrellis"/>
              </fill>
            </x14:dxf>
          </x14:cfRule>
          <xm:sqref>G363</xm:sqref>
        </x14:conditionalFormatting>
        <x14:conditionalFormatting xmlns:xm="http://schemas.microsoft.com/office/excel/2006/main">
          <x14:cfRule type="expression" priority="382" id="{179B7678-0494-489E-BE07-EE06FD4AE4EC}">
            <xm:f>$D$361=プルダウン用!$M$5</xm:f>
            <x14:dxf>
              <fill>
                <patternFill patternType="darkTrellis"/>
              </fill>
            </x14:dxf>
          </x14:cfRule>
          <xm:sqref>I361:J361 G362:J363</xm:sqref>
        </x14:conditionalFormatting>
        <x14:conditionalFormatting xmlns:xm="http://schemas.microsoft.com/office/excel/2006/main">
          <x14:cfRule type="expression" priority="381" id="{7DD2AB88-9DCB-4275-811D-9BF80F436323}">
            <xm:f>$F$361=プルダウン用!$M$13</xm:f>
            <x14:dxf>
              <fill>
                <patternFill patternType="darkTrellis"/>
              </fill>
            </x14:dxf>
          </x14:cfRule>
          <xm:sqref>H363:J363</xm:sqref>
        </x14:conditionalFormatting>
        <x14:conditionalFormatting xmlns:xm="http://schemas.microsoft.com/office/excel/2006/main">
          <x14:cfRule type="expression" priority="379" id="{E2F8194C-F42D-40D4-9365-C919B8803FD4}">
            <xm:f>$F$361=プルダウン用!$M$14</xm:f>
            <x14:dxf>
              <fill>
                <patternFill patternType="darkTrellis"/>
              </fill>
            </x14:dxf>
          </x14:cfRule>
          <xm:sqref>I361:J362</xm:sqref>
        </x14:conditionalFormatting>
        <x14:conditionalFormatting xmlns:xm="http://schemas.microsoft.com/office/excel/2006/main">
          <x14:cfRule type="expression" priority="378" id="{473749ED-957C-4BDE-8B02-AA57853ECE0B}">
            <xm:f>$F$361=プルダウン用!$M$14</xm:f>
            <x14:dxf>
              <fill>
                <patternFill>
                  <bgColor rgb="FFFFFF00"/>
                </patternFill>
              </fill>
            </x14:dxf>
          </x14:cfRule>
          <xm:sqref>J363</xm:sqref>
        </x14:conditionalFormatting>
        <x14:conditionalFormatting xmlns:xm="http://schemas.microsoft.com/office/excel/2006/main">
          <x14:cfRule type="expression" priority="377" id="{3589A838-3680-4814-8A15-0A64368FEC6D}">
            <xm:f>$F$361=プルダウン用!$M$13</xm:f>
            <x14:dxf>
              <fill>
                <patternFill>
                  <bgColor rgb="FFFFFF00"/>
                </patternFill>
              </fill>
            </x14:dxf>
          </x14:cfRule>
          <xm:sqref>I361:I362</xm:sqref>
        </x14:conditionalFormatting>
        <x14:conditionalFormatting xmlns:xm="http://schemas.microsoft.com/office/excel/2006/main">
          <x14:cfRule type="expression" priority="375" id="{844BAC56-A01F-4514-8B1B-C9345B09B6C0}">
            <xm:f>$D$368=プルダウン用!$M$5</xm:f>
            <x14:dxf>
              <fill>
                <patternFill patternType="darkTrellis"/>
              </fill>
            </x14:dxf>
          </x14:cfRule>
          <xm:sqref>G369:J370</xm:sqref>
        </x14:conditionalFormatting>
        <x14:conditionalFormatting xmlns:xm="http://schemas.microsoft.com/office/excel/2006/main">
          <x14:cfRule type="expression" priority="369" id="{4A88DAC4-5249-4A0D-96FA-D4245F373507}">
            <xm:f>$F$368=プルダウン用!$M$13</xm:f>
            <x14:dxf>
              <fill>
                <patternFill patternType="darkTrellis"/>
              </fill>
            </x14:dxf>
          </x14:cfRule>
          <xm:sqref>G370</xm:sqref>
        </x14:conditionalFormatting>
        <x14:conditionalFormatting xmlns:xm="http://schemas.microsoft.com/office/excel/2006/main">
          <x14:cfRule type="expression" priority="368" id="{CCA127DF-B096-4183-90F1-1CFDA0C8A791}">
            <xm:f>$D$368=プルダウン用!$M$5</xm:f>
            <x14:dxf>
              <fill>
                <patternFill patternType="darkTrellis"/>
              </fill>
            </x14:dxf>
          </x14:cfRule>
          <xm:sqref>I368:J368</xm:sqref>
        </x14:conditionalFormatting>
        <x14:conditionalFormatting xmlns:xm="http://schemas.microsoft.com/office/excel/2006/main">
          <x14:cfRule type="expression" priority="367" id="{863FF58A-3F30-4621-B668-5613BCF225DE}">
            <xm:f>$F$368=プルダウン用!$M$13</xm:f>
            <x14:dxf>
              <fill>
                <patternFill patternType="darkTrellis"/>
              </fill>
            </x14:dxf>
          </x14:cfRule>
          <xm:sqref>H370:J370</xm:sqref>
        </x14:conditionalFormatting>
        <x14:conditionalFormatting xmlns:xm="http://schemas.microsoft.com/office/excel/2006/main">
          <x14:cfRule type="expression" priority="365" id="{9BCA869A-0FEB-485D-8707-8AD9A995218B}">
            <xm:f>$F$368=プルダウン用!$M$14</xm:f>
            <x14:dxf>
              <fill>
                <patternFill patternType="darkTrellis"/>
              </fill>
            </x14:dxf>
          </x14:cfRule>
          <xm:sqref>I368:J369</xm:sqref>
        </x14:conditionalFormatting>
        <x14:conditionalFormatting xmlns:xm="http://schemas.microsoft.com/office/excel/2006/main">
          <x14:cfRule type="expression" priority="364" id="{9A96AAFB-CCDF-42FE-8100-CE09009B939F}">
            <xm:f>$F$368=プルダウン用!$M$14</xm:f>
            <x14:dxf>
              <fill>
                <patternFill>
                  <bgColor rgb="FFFFFF00"/>
                </patternFill>
              </fill>
            </x14:dxf>
          </x14:cfRule>
          <xm:sqref>J370</xm:sqref>
        </x14:conditionalFormatting>
        <x14:conditionalFormatting xmlns:xm="http://schemas.microsoft.com/office/excel/2006/main">
          <x14:cfRule type="expression" priority="363" id="{23ABD827-95EE-4E65-B0E4-F2717483BE0C}">
            <xm:f>$F$368=プルダウン用!$M$13</xm:f>
            <x14:dxf>
              <fill>
                <patternFill>
                  <bgColor rgb="FFFFFF00"/>
                </patternFill>
              </fill>
            </x14:dxf>
          </x14:cfRule>
          <xm:sqref>I368:I369</xm:sqref>
        </x14:conditionalFormatting>
        <x14:conditionalFormatting xmlns:xm="http://schemas.microsoft.com/office/excel/2006/main">
          <x14:cfRule type="expression" priority="362" id="{409B9053-8739-4BC6-8B36-ABD2022FC10A}">
            <xm:f>$D$364=プルダウン用!$M$5</xm:f>
            <x14:dxf>
              <fill>
                <patternFill patternType="darkTrellis"/>
              </fill>
            </x14:dxf>
          </x14:cfRule>
          <xm:sqref>G366:J367 I364:J365</xm:sqref>
        </x14:conditionalFormatting>
        <x14:conditionalFormatting xmlns:xm="http://schemas.microsoft.com/office/excel/2006/main">
          <x14:cfRule type="expression" priority="361" id="{FF1E7979-84D0-40C1-A655-F1646B7FA623}">
            <xm:f>$F$364=プルダウン用!$M$13</xm:f>
            <x14:dxf>
              <fill>
                <patternFill patternType="darkTrellis"/>
              </fill>
            </x14:dxf>
          </x14:cfRule>
          <xm:sqref>G367:J367</xm:sqref>
        </x14:conditionalFormatting>
        <x14:conditionalFormatting xmlns:xm="http://schemas.microsoft.com/office/excel/2006/main">
          <x14:cfRule type="expression" priority="359" id="{2E948625-6FAF-4C15-8BEE-FF212581395E}">
            <xm:f>$F$364=プルダウン用!$M$14</xm:f>
            <x14:dxf>
              <fill>
                <patternFill patternType="darkTrellis"/>
              </fill>
            </x14:dxf>
          </x14:cfRule>
          <xm:sqref>I364:J366</xm:sqref>
        </x14:conditionalFormatting>
        <x14:conditionalFormatting xmlns:xm="http://schemas.microsoft.com/office/excel/2006/main">
          <x14:cfRule type="expression" priority="358" id="{CB8E2778-8259-4757-B09E-FF4BCCFBB211}">
            <xm:f>$F$364=プルダウン用!$M$14</xm:f>
            <x14:dxf>
              <fill>
                <patternFill>
                  <bgColor rgb="FFFFFF00"/>
                </patternFill>
              </fill>
            </x14:dxf>
          </x14:cfRule>
          <xm:sqref>J367</xm:sqref>
        </x14:conditionalFormatting>
        <x14:conditionalFormatting xmlns:xm="http://schemas.microsoft.com/office/excel/2006/main">
          <x14:cfRule type="expression" priority="357" id="{B7F0698C-411E-410C-B511-27DCED401343}">
            <xm:f>$F$364=プルダウン用!$M$13</xm:f>
            <x14:dxf>
              <fill>
                <patternFill>
                  <bgColor rgb="FFFFFF00"/>
                </patternFill>
              </fill>
            </x14:dxf>
          </x14:cfRule>
          <xm:sqref>I364:I366</xm:sqref>
        </x14:conditionalFormatting>
        <x14:conditionalFormatting xmlns:xm="http://schemas.microsoft.com/office/excel/2006/main">
          <x14:cfRule type="expression" priority="356" id="{C410A3CA-C9C0-4D3B-BF5D-99ABCA449363}">
            <xm:f>$F$375=プルダウン用!$M$13</xm:f>
            <x14:dxf>
              <fill>
                <patternFill patternType="darkTrellis"/>
              </fill>
            </x14:dxf>
          </x14:cfRule>
          <xm:sqref>G377</xm:sqref>
        </x14:conditionalFormatting>
        <x14:conditionalFormatting xmlns:xm="http://schemas.microsoft.com/office/excel/2006/main">
          <x14:cfRule type="expression" priority="355" id="{FA9A2716-3627-423F-94FE-D1DFC386CF1D}">
            <xm:f>$D$375=プルダウン用!$M$5</xm:f>
            <x14:dxf>
              <fill>
                <patternFill patternType="darkTrellis"/>
              </fill>
            </x14:dxf>
          </x14:cfRule>
          <xm:sqref>I375:J375 G376:J377</xm:sqref>
        </x14:conditionalFormatting>
        <x14:conditionalFormatting xmlns:xm="http://schemas.microsoft.com/office/excel/2006/main">
          <x14:cfRule type="expression" priority="354" id="{3291FC4A-2DE4-4919-81F0-D942BAEACEE8}">
            <xm:f>$F$375=プルダウン用!$M$13</xm:f>
            <x14:dxf>
              <fill>
                <patternFill patternType="darkTrellis"/>
              </fill>
            </x14:dxf>
          </x14:cfRule>
          <xm:sqref>H377:J377</xm:sqref>
        </x14:conditionalFormatting>
        <x14:conditionalFormatting xmlns:xm="http://schemas.microsoft.com/office/excel/2006/main">
          <x14:cfRule type="expression" priority="352" id="{EE2FE877-A645-4217-826D-1DD31E5DDC3A}">
            <xm:f>$F$375=プルダウン用!$M$14</xm:f>
            <x14:dxf>
              <fill>
                <patternFill patternType="darkTrellis"/>
              </fill>
            </x14:dxf>
          </x14:cfRule>
          <xm:sqref>I375:J376</xm:sqref>
        </x14:conditionalFormatting>
        <x14:conditionalFormatting xmlns:xm="http://schemas.microsoft.com/office/excel/2006/main">
          <x14:cfRule type="expression" priority="351" id="{EEABA9F6-6060-4CE4-9018-AF02644CAABE}">
            <xm:f>$F$375=プルダウン用!$M$14</xm:f>
            <x14:dxf>
              <fill>
                <patternFill>
                  <bgColor rgb="FFFFFF00"/>
                </patternFill>
              </fill>
            </x14:dxf>
          </x14:cfRule>
          <xm:sqref>J377</xm:sqref>
        </x14:conditionalFormatting>
        <x14:conditionalFormatting xmlns:xm="http://schemas.microsoft.com/office/excel/2006/main">
          <x14:cfRule type="expression" priority="350" id="{51568745-ABB2-4EEC-B580-7851FE3BAB3D}">
            <xm:f>$F$375=プルダウン用!$M$13</xm:f>
            <x14:dxf>
              <fill>
                <patternFill>
                  <bgColor rgb="FFFFFF00"/>
                </patternFill>
              </fill>
            </x14:dxf>
          </x14:cfRule>
          <xm:sqref>I375:I376</xm:sqref>
        </x14:conditionalFormatting>
        <x14:conditionalFormatting xmlns:xm="http://schemas.microsoft.com/office/excel/2006/main">
          <x14:cfRule type="expression" priority="349" id="{5871BB13-2D5F-4217-808A-0BAFEE0DE21B}">
            <xm:f>$F$383=プルダウン用!$M$13</xm:f>
            <x14:dxf>
              <fill>
                <patternFill patternType="darkTrellis"/>
              </fill>
            </x14:dxf>
          </x14:cfRule>
          <xm:sqref>G385</xm:sqref>
        </x14:conditionalFormatting>
        <x14:conditionalFormatting xmlns:xm="http://schemas.microsoft.com/office/excel/2006/main">
          <x14:cfRule type="expression" priority="348" id="{A291A0AB-FC03-493A-95AC-9B155556E01B}">
            <xm:f>$D$383=プルダウン用!$M$5</xm:f>
            <x14:dxf>
              <fill>
                <patternFill patternType="darkTrellis"/>
              </fill>
            </x14:dxf>
          </x14:cfRule>
          <xm:sqref>I383:J383 G384:J385</xm:sqref>
        </x14:conditionalFormatting>
        <x14:conditionalFormatting xmlns:xm="http://schemas.microsoft.com/office/excel/2006/main">
          <x14:cfRule type="expression" priority="347" id="{431D02DB-EC8A-44EC-9263-6F66C5EB4939}">
            <xm:f>$F$383=プルダウン用!$M$13</xm:f>
            <x14:dxf>
              <fill>
                <patternFill patternType="darkTrellis"/>
              </fill>
            </x14:dxf>
          </x14:cfRule>
          <xm:sqref>H385:J385</xm:sqref>
        </x14:conditionalFormatting>
        <x14:conditionalFormatting xmlns:xm="http://schemas.microsoft.com/office/excel/2006/main">
          <x14:cfRule type="expression" priority="345" id="{7A659076-D252-47EB-BF27-5C77E9CA5C79}">
            <xm:f>$F$383=プルダウン用!$M$14</xm:f>
            <x14:dxf>
              <fill>
                <patternFill patternType="darkTrellis"/>
              </fill>
            </x14:dxf>
          </x14:cfRule>
          <xm:sqref>I383:J384</xm:sqref>
        </x14:conditionalFormatting>
        <x14:conditionalFormatting xmlns:xm="http://schemas.microsoft.com/office/excel/2006/main">
          <x14:cfRule type="expression" priority="344" id="{D68476FB-AF45-412D-9AEB-303CED14E8CA}">
            <xm:f>$F$383=プルダウン用!$M$14</xm:f>
            <x14:dxf>
              <fill>
                <patternFill>
                  <bgColor rgb="FFFFFF00"/>
                </patternFill>
              </fill>
            </x14:dxf>
          </x14:cfRule>
          <xm:sqref>J385</xm:sqref>
        </x14:conditionalFormatting>
        <x14:conditionalFormatting xmlns:xm="http://schemas.microsoft.com/office/excel/2006/main">
          <x14:cfRule type="expression" priority="343" id="{894F883C-4FF6-4E03-B177-7505819224A9}">
            <xm:f>$F$383=プルダウン用!$M$13</xm:f>
            <x14:dxf>
              <fill>
                <patternFill>
                  <bgColor rgb="FFFFFF00"/>
                </patternFill>
              </fill>
            </x14:dxf>
          </x14:cfRule>
          <xm:sqref>I383:I384</xm:sqref>
        </x14:conditionalFormatting>
        <x14:conditionalFormatting xmlns:xm="http://schemas.microsoft.com/office/excel/2006/main">
          <x14:cfRule type="expression" priority="342" id="{A3C9432B-4A00-4242-A4F0-AB52DAF7B98C}">
            <xm:f>$F$386=プルダウン用!$M$13</xm:f>
            <x14:dxf>
              <fill>
                <patternFill patternType="darkTrellis"/>
              </fill>
            </x14:dxf>
          </x14:cfRule>
          <xm:sqref>G388</xm:sqref>
        </x14:conditionalFormatting>
        <x14:conditionalFormatting xmlns:xm="http://schemas.microsoft.com/office/excel/2006/main">
          <x14:cfRule type="expression" priority="341" id="{8FA34342-73CE-4FCB-8D78-85ADBB331C69}">
            <xm:f>$D$386=プルダウン用!$M$5</xm:f>
            <x14:dxf>
              <fill>
                <patternFill patternType="darkTrellis"/>
              </fill>
            </x14:dxf>
          </x14:cfRule>
          <xm:sqref>I386:J386 G387:J388</xm:sqref>
        </x14:conditionalFormatting>
        <x14:conditionalFormatting xmlns:xm="http://schemas.microsoft.com/office/excel/2006/main">
          <x14:cfRule type="expression" priority="340" id="{D9CEC76B-5B50-4C98-A68C-400A801F1AF3}">
            <xm:f>$F$386=プルダウン用!$M$13</xm:f>
            <x14:dxf>
              <fill>
                <patternFill patternType="darkTrellis"/>
              </fill>
            </x14:dxf>
          </x14:cfRule>
          <xm:sqref>H388:J388</xm:sqref>
        </x14:conditionalFormatting>
        <x14:conditionalFormatting xmlns:xm="http://schemas.microsoft.com/office/excel/2006/main">
          <x14:cfRule type="expression" priority="338" id="{FE6BDB6C-149C-400F-B887-88690FE2C23F}">
            <xm:f>$F$386=プルダウン用!$M$14</xm:f>
            <x14:dxf>
              <fill>
                <patternFill patternType="darkTrellis"/>
              </fill>
            </x14:dxf>
          </x14:cfRule>
          <xm:sqref>I386:J387</xm:sqref>
        </x14:conditionalFormatting>
        <x14:conditionalFormatting xmlns:xm="http://schemas.microsoft.com/office/excel/2006/main">
          <x14:cfRule type="expression" priority="337" id="{1FE5CFDD-ECCF-4ACD-8964-C0B0344DDC2C}">
            <xm:f>$F$386=プルダウン用!$M$14</xm:f>
            <x14:dxf>
              <fill>
                <patternFill>
                  <bgColor rgb="FFFFFF00"/>
                </patternFill>
              </fill>
            </x14:dxf>
          </x14:cfRule>
          <xm:sqref>J388</xm:sqref>
        </x14:conditionalFormatting>
        <x14:conditionalFormatting xmlns:xm="http://schemas.microsoft.com/office/excel/2006/main">
          <x14:cfRule type="expression" priority="336" id="{1A6389C9-4618-490D-BA58-353A342A9719}">
            <xm:f>$F$386=プルダウン用!$M$13</xm:f>
            <x14:dxf>
              <fill>
                <patternFill>
                  <bgColor rgb="FFFFFF00"/>
                </patternFill>
              </fill>
            </x14:dxf>
          </x14:cfRule>
          <xm:sqref>I386:I387</xm:sqref>
        </x14:conditionalFormatting>
        <x14:conditionalFormatting xmlns:xm="http://schemas.microsoft.com/office/excel/2006/main">
          <x14:cfRule type="expression" priority="335" id="{E8AC390A-1192-462B-92DF-48BDF46E3269}">
            <xm:f>$F$378=プルダウン用!$M$13</xm:f>
            <x14:dxf>
              <fill>
                <patternFill patternType="darkTrellis"/>
              </fill>
            </x14:dxf>
          </x14:cfRule>
          <xm:sqref>G382</xm:sqref>
        </x14:conditionalFormatting>
        <x14:conditionalFormatting xmlns:xm="http://schemas.microsoft.com/office/excel/2006/main">
          <x14:cfRule type="expression" priority="334" id="{08315878-10AA-4D1A-836A-FBD88A3A452B}">
            <xm:f>$D$378=プルダウン用!$M$5</xm:f>
            <x14:dxf>
              <fill>
                <patternFill patternType="darkTrellis"/>
              </fill>
            </x14:dxf>
          </x14:cfRule>
          <xm:sqref>G381:J382</xm:sqref>
        </x14:conditionalFormatting>
        <x14:conditionalFormatting xmlns:xm="http://schemas.microsoft.com/office/excel/2006/main">
          <x14:cfRule type="expression" priority="333" id="{3094DA4A-88DF-49FB-BC8E-370028A9F3CF}">
            <xm:f>$F$378=プルダウン用!$M$13</xm:f>
            <x14:dxf>
              <fill>
                <patternFill patternType="darkTrellis"/>
              </fill>
            </x14:dxf>
          </x14:cfRule>
          <xm:sqref>H382:J382</xm:sqref>
        </x14:conditionalFormatting>
        <x14:conditionalFormatting xmlns:xm="http://schemas.microsoft.com/office/excel/2006/main">
          <x14:cfRule type="expression" priority="331" id="{FF70F63A-48D5-4DFA-85F2-29CEE29E747C}">
            <xm:f>$F$378=プルダウン用!$M$14</xm:f>
            <x14:dxf>
              <fill>
                <patternFill patternType="darkTrellis"/>
              </fill>
            </x14:dxf>
          </x14:cfRule>
          <xm:sqref>I381:J381</xm:sqref>
        </x14:conditionalFormatting>
        <x14:conditionalFormatting xmlns:xm="http://schemas.microsoft.com/office/excel/2006/main">
          <x14:cfRule type="expression" priority="330" id="{E958BB18-03C1-4B2B-9EAE-66DA218B2373}">
            <xm:f>$F$378=プルダウン用!$M$14</xm:f>
            <x14:dxf>
              <fill>
                <patternFill>
                  <bgColor rgb="FFFFFF00"/>
                </patternFill>
              </fill>
            </x14:dxf>
          </x14:cfRule>
          <xm:sqref>J382</xm:sqref>
        </x14:conditionalFormatting>
        <x14:conditionalFormatting xmlns:xm="http://schemas.microsoft.com/office/excel/2006/main">
          <x14:cfRule type="expression" priority="329" id="{DDEDBE20-06C6-4C35-B1E5-7B603F3B7EB7}">
            <xm:f>$F$378=プルダウン用!$M$13</xm:f>
            <x14:dxf>
              <fill>
                <patternFill>
                  <bgColor rgb="FFFFFF00"/>
                </patternFill>
              </fill>
            </x14:dxf>
          </x14:cfRule>
          <xm:sqref>I381</xm:sqref>
        </x14:conditionalFormatting>
        <x14:conditionalFormatting xmlns:xm="http://schemas.microsoft.com/office/excel/2006/main">
          <x14:cfRule type="expression" priority="328" id="{FA3B26EF-3D86-4B5D-8E49-9B70E963CD0A}">
            <xm:f>$D$378=プルダウン用!$M$5</xm:f>
            <x14:dxf>
              <fill>
                <patternFill patternType="darkTrellis"/>
              </fill>
            </x14:dxf>
          </x14:cfRule>
          <xm:sqref>I378:J380</xm:sqref>
        </x14:conditionalFormatting>
        <x14:conditionalFormatting xmlns:xm="http://schemas.microsoft.com/office/excel/2006/main">
          <x14:cfRule type="expression" priority="327" id="{FF1BD58E-680D-48A3-9755-C855C3C791DF}">
            <xm:f>$F$378=プルダウン用!$M$14</xm:f>
            <x14:dxf>
              <fill>
                <patternFill patternType="darkTrellis"/>
              </fill>
            </x14:dxf>
          </x14:cfRule>
          <xm:sqref>I378:J380</xm:sqref>
        </x14:conditionalFormatting>
        <x14:conditionalFormatting xmlns:xm="http://schemas.microsoft.com/office/excel/2006/main">
          <x14:cfRule type="expression" priority="326" id="{ECCC9AA5-1A32-49D7-B365-6F614735097D}">
            <xm:f>$F$378=プルダウン用!$M$13</xm:f>
            <x14:dxf>
              <fill>
                <patternFill>
                  <bgColor rgb="FFFFFF00"/>
                </patternFill>
              </fill>
            </x14:dxf>
          </x14:cfRule>
          <xm:sqref>I378:I380</xm:sqref>
        </x14:conditionalFormatting>
        <x14:conditionalFormatting xmlns:xm="http://schemas.microsoft.com/office/excel/2006/main">
          <x14:cfRule type="expression" priority="188" id="{EECB9ACB-9F13-4899-A082-E23221150F89}">
            <xm:f>$D42=プルダウン用!$M$5</xm:f>
            <x14:dxf>
              <fill>
                <patternFill patternType="darkTrellis"/>
              </fill>
            </x14:dxf>
          </x14:cfRule>
          <x14:cfRule type="expression" priority="189" id="{DAE33C39-A75D-4C9C-8B5D-FE9E2A03E4CE}">
            <xm:f>$D42=プルダウン用!$M$4</xm:f>
            <x14:dxf>
              <fill>
                <patternFill>
                  <bgColor rgb="FFFFFF00"/>
                </patternFill>
              </fill>
            </x14:dxf>
          </x14:cfRule>
          <xm:sqref>F42:F44</xm:sqref>
        </x14:conditionalFormatting>
        <x14:conditionalFormatting xmlns:xm="http://schemas.microsoft.com/office/excel/2006/main">
          <x14:cfRule type="expression" priority="186" id="{26A26176-A3C9-4F38-9B60-0D7C878B53B5}">
            <xm:f>$D45=プルダウン用!$M$5</xm:f>
            <x14:dxf>
              <fill>
                <patternFill patternType="darkTrellis"/>
              </fill>
            </x14:dxf>
          </x14:cfRule>
          <x14:cfRule type="expression" priority="187" id="{AC1ABE1E-094E-49E3-8D45-88030BC557D9}">
            <xm:f>$D45=プルダウン用!$M$4</xm:f>
            <x14:dxf>
              <fill>
                <patternFill>
                  <bgColor rgb="FFFFFF00"/>
                </patternFill>
              </fill>
            </x14:dxf>
          </x14:cfRule>
          <xm:sqref>F45:F47</xm:sqref>
        </x14:conditionalFormatting>
        <x14:conditionalFormatting xmlns:xm="http://schemas.microsoft.com/office/excel/2006/main">
          <x14:cfRule type="expression" priority="184" id="{2A559BDF-5C13-46D4-A8F2-6BAB4B4DFC9B}">
            <xm:f>$D48=プルダウン用!$M$5</xm:f>
            <x14:dxf>
              <fill>
                <patternFill patternType="darkTrellis"/>
              </fill>
            </x14:dxf>
          </x14:cfRule>
          <x14:cfRule type="expression" priority="185" id="{3D21E31F-FFB9-4CBD-AD7F-674FD9249BF2}">
            <xm:f>$D48=プルダウン用!$M$4</xm:f>
            <x14:dxf>
              <fill>
                <patternFill>
                  <bgColor rgb="FFFFFF00"/>
                </patternFill>
              </fill>
            </x14:dxf>
          </x14:cfRule>
          <xm:sqref>F48:F50</xm:sqref>
        </x14:conditionalFormatting>
        <x14:conditionalFormatting xmlns:xm="http://schemas.microsoft.com/office/excel/2006/main">
          <x14:cfRule type="expression" priority="182" id="{D0BC27C2-BF34-4021-8940-DAA45246565C}">
            <xm:f>$D51=プルダウン用!$M$5</xm:f>
            <x14:dxf>
              <fill>
                <patternFill patternType="darkTrellis"/>
              </fill>
            </x14:dxf>
          </x14:cfRule>
          <x14:cfRule type="expression" priority="183" id="{9F00331D-1A1C-49AE-8F26-8A14F17864EA}">
            <xm:f>$D51=プルダウン用!$M$4</xm:f>
            <x14:dxf>
              <fill>
                <patternFill>
                  <bgColor rgb="FFFFFF00"/>
                </patternFill>
              </fill>
            </x14:dxf>
          </x14:cfRule>
          <xm:sqref>F51:F53</xm:sqref>
        </x14:conditionalFormatting>
        <x14:conditionalFormatting xmlns:xm="http://schemas.microsoft.com/office/excel/2006/main">
          <x14:cfRule type="expression" priority="180" id="{6B7EB1B8-05B0-49B7-982F-84994E36AD31}">
            <xm:f>$D58=プルダウン用!$M$5</xm:f>
            <x14:dxf>
              <fill>
                <patternFill patternType="darkTrellis"/>
              </fill>
            </x14:dxf>
          </x14:cfRule>
          <x14:cfRule type="expression" priority="181" id="{982DD7C8-4FB6-4554-B597-DCC883EF841D}">
            <xm:f>$D58=プルダウン用!$M$4</xm:f>
            <x14:dxf>
              <fill>
                <patternFill>
                  <bgColor rgb="FFFFFF00"/>
                </patternFill>
              </fill>
            </x14:dxf>
          </x14:cfRule>
          <xm:sqref>F58:F60</xm:sqref>
        </x14:conditionalFormatting>
        <x14:conditionalFormatting xmlns:xm="http://schemas.microsoft.com/office/excel/2006/main">
          <x14:cfRule type="expression" priority="178" id="{527F405D-1617-44CE-9DF6-3D22E2B75059}">
            <xm:f>$D61=プルダウン用!$M$5</xm:f>
            <x14:dxf>
              <fill>
                <patternFill patternType="darkTrellis"/>
              </fill>
            </x14:dxf>
          </x14:cfRule>
          <x14:cfRule type="expression" priority="179" id="{28BD00EF-D92E-45C0-B333-9D748DFCE03D}">
            <xm:f>$D61=プルダウン用!$M$4</xm:f>
            <x14:dxf>
              <fill>
                <patternFill>
                  <bgColor rgb="FFFFFF00"/>
                </patternFill>
              </fill>
            </x14:dxf>
          </x14:cfRule>
          <xm:sqref>F61:F63</xm:sqref>
        </x14:conditionalFormatting>
        <x14:conditionalFormatting xmlns:xm="http://schemas.microsoft.com/office/excel/2006/main">
          <x14:cfRule type="expression" priority="176" id="{676CAD5E-4E14-4896-BB56-4C2ED367B71D}">
            <xm:f>$D66=プルダウン用!$M$5</xm:f>
            <x14:dxf>
              <fill>
                <patternFill patternType="darkTrellis"/>
              </fill>
            </x14:dxf>
          </x14:cfRule>
          <x14:cfRule type="expression" priority="177" id="{4D6707D9-8FE9-45AB-A856-5AE9EA3B3C02}">
            <xm:f>$D66=プルダウン用!$M$4</xm:f>
            <x14:dxf>
              <fill>
                <patternFill>
                  <bgColor rgb="FFFFFF00"/>
                </patternFill>
              </fill>
            </x14:dxf>
          </x14:cfRule>
          <xm:sqref>F66:F68</xm:sqref>
        </x14:conditionalFormatting>
        <x14:conditionalFormatting xmlns:xm="http://schemas.microsoft.com/office/excel/2006/main">
          <x14:cfRule type="expression" priority="174" id="{7ADF0ED1-0EC4-4AA4-9A0D-4726B4EDCDF6}">
            <xm:f>$D71=プルダウン用!$M$5</xm:f>
            <x14:dxf>
              <fill>
                <patternFill patternType="darkTrellis"/>
              </fill>
            </x14:dxf>
          </x14:cfRule>
          <x14:cfRule type="expression" priority="175" id="{FBCAA8C1-006B-4F00-A9F1-9FF2A06B249E}">
            <xm:f>$D71=プルダウン用!$M$4</xm:f>
            <x14:dxf>
              <fill>
                <patternFill>
                  <bgColor rgb="FFFFFF00"/>
                </patternFill>
              </fill>
            </x14:dxf>
          </x14:cfRule>
          <xm:sqref>F71:F73</xm:sqref>
        </x14:conditionalFormatting>
        <x14:conditionalFormatting xmlns:xm="http://schemas.microsoft.com/office/excel/2006/main">
          <x14:cfRule type="expression" priority="172" id="{387367A6-D711-4F82-AC0F-437E996F87AA}">
            <xm:f>$D74=プルダウン用!$M$5</xm:f>
            <x14:dxf>
              <fill>
                <patternFill patternType="darkTrellis"/>
              </fill>
            </x14:dxf>
          </x14:cfRule>
          <x14:cfRule type="expression" priority="173" id="{546959B9-4ABF-4095-918C-B38420DD6FF1}">
            <xm:f>$D74=プルダウン用!$M$4</xm:f>
            <x14:dxf>
              <fill>
                <patternFill>
                  <bgColor rgb="FFFFFF00"/>
                </patternFill>
              </fill>
            </x14:dxf>
          </x14:cfRule>
          <xm:sqref>F74:F76</xm:sqref>
        </x14:conditionalFormatting>
        <x14:conditionalFormatting xmlns:xm="http://schemas.microsoft.com/office/excel/2006/main">
          <x14:cfRule type="expression" priority="170" id="{3C49F3C4-A32A-489E-936F-5F70767C11AB}">
            <xm:f>$D77=プルダウン用!$M$5</xm:f>
            <x14:dxf>
              <fill>
                <patternFill patternType="darkTrellis"/>
              </fill>
            </x14:dxf>
          </x14:cfRule>
          <x14:cfRule type="expression" priority="171" id="{9500D694-8C03-4C85-97C8-1AEFC4877153}">
            <xm:f>$D77=プルダウン用!$M$4</xm:f>
            <x14:dxf>
              <fill>
                <patternFill>
                  <bgColor rgb="FFFFFF00"/>
                </patternFill>
              </fill>
            </x14:dxf>
          </x14:cfRule>
          <xm:sqref>F77:F79</xm:sqref>
        </x14:conditionalFormatting>
        <x14:conditionalFormatting xmlns:xm="http://schemas.microsoft.com/office/excel/2006/main">
          <x14:cfRule type="expression" priority="168" id="{72BBF1F9-9490-4446-81CB-2AD3ED3F4C14}">
            <xm:f>$D80=プルダウン用!$M$5</xm:f>
            <x14:dxf>
              <fill>
                <patternFill patternType="darkTrellis"/>
              </fill>
            </x14:dxf>
          </x14:cfRule>
          <x14:cfRule type="expression" priority="169" id="{164C895E-C208-42AF-8F9B-3A4684AE3C71}">
            <xm:f>$D80=プルダウン用!$M$4</xm:f>
            <x14:dxf>
              <fill>
                <patternFill>
                  <bgColor rgb="FFFFFF00"/>
                </patternFill>
              </fill>
            </x14:dxf>
          </x14:cfRule>
          <xm:sqref>F80:F82</xm:sqref>
        </x14:conditionalFormatting>
        <x14:conditionalFormatting xmlns:xm="http://schemas.microsoft.com/office/excel/2006/main">
          <x14:cfRule type="expression" priority="166" id="{0FC173C1-7AE6-4E1D-9225-CB99B8A70E33}">
            <xm:f>$D89=プルダウン用!$M$5</xm:f>
            <x14:dxf>
              <fill>
                <patternFill patternType="darkTrellis"/>
              </fill>
            </x14:dxf>
          </x14:cfRule>
          <x14:cfRule type="expression" priority="167" id="{AA50DE1D-74EE-4E79-ABF0-5E078D378C24}">
            <xm:f>$D89=プルダウン用!$M$4</xm:f>
            <x14:dxf>
              <fill>
                <patternFill>
                  <bgColor rgb="FFFFFF00"/>
                </patternFill>
              </fill>
            </x14:dxf>
          </x14:cfRule>
          <xm:sqref>F89:F91</xm:sqref>
        </x14:conditionalFormatting>
        <x14:conditionalFormatting xmlns:xm="http://schemas.microsoft.com/office/excel/2006/main">
          <x14:cfRule type="expression" priority="164" id="{6BECB102-B562-410B-ABB0-4B52A6AFDAA0}">
            <xm:f>$D92=プルダウン用!$M$5</xm:f>
            <x14:dxf>
              <fill>
                <patternFill patternType="darkTrellis"/>
              </fill>
            </x14:dxf>
          </x14:cfRule>
          <x14:cfRule type="expression" priority="165" id="{8F4E97F0-4D8B-40C8-8F33-D073FB2FB659}">
            <xm:f>$D92=プルダウン用!$M$4</xm:f>
            <x14:dxf>
              <fill>
                <patternFill>
                  <bgColor rgb="FFFFFF00"/>
                </patternFill>
              </fill>
            </x14:dxf>
          </x14:cfRule>
          <xm:sqref>F92:F94</xm:sqref>
        </x14:conditionalFormatting>
        <x14:conditionalFormatting xmlns:xm="http://schemas.microsoft.com/office/excel/2006/main">
          <x14:cfRule type="expression" priority="160" id="{7EABCFD6-B19C-463A-A7A6-C6E0E645307E}">
            <xm:f>$D95=プルダウン用!$M$5</xm:f>
            <x14:dxf>
              <fill>
                <patternFill patternType="darkTrellis"/>
              </fill>
            </x14:dxf>
          </x14:cfRule>
          <x14:cfRule type="expression" priority="161" id="{5A5EB6A3-4169-4A00-BB27-94D91B2F6EF4}">
            <xm:f>$D95=プルダウン用!$M$4</xm:f>
            <x14:dxf>
              <fill>
                <patternFill>
                  <bgColor rgb="FFFFFF00"/>
                </patternFill>
              </fill>
            </x14:dxf>
          </x14:cfRule>
          <xm:sqref>F95:F97</xm:sqref>
        </x14:conditionalFormatting>
        <x14:conditionalFormatting xmlns:xm="http://schemas.microsoft.com/office/excel/2006/main">
          <x14:cfRule type="expression" priority="158" id="{0B8B847A-CBC5-4EBB-98A6-07B802188AC9}">
            <xm:f>$D102=プルダウン用!$M$5</xm:f>
            <x14:dxf>
              <fill>
                <patternFill patternType="darkTrellis"/>
              </fill>
            </x14:dxf>
          </x14:cfRule>
          <x14:cfRule type="expression" priority="159" id="{5D381AF7-C74C-46DA-A437-BD69E6067772}">
            <xm:f>$D102=プルダウン用!$M$4</xm:f>
            <x14:dxf>
              <fill>
                <patternFill>
                  <bgColor rgb="FFFFFF00"/>
                </patternFill>
              </fill>
            </x14:dxf>
          </x14:cfRule>
          <xm:sqref>F102:F104</xm:sqref>
        </x14:conditionalFormatting>
        <x14:conditionalFormatting xmlns:xm="http://schemas.microsoft.com/office/excel/2006/main">
          <x14:cfRule type="expression" priority="156" id="{40BBB9D6-7606-4DD4-B835-1A04CA5EE7D3}">
            <xm:f>$D105=プルダウン用!$M$5</xm:f>
            <x14:dxf>
              <fill>
                <patternFill patternType="darkTrellis"/>
              </fill>
            </x14:dxf>
          </x14:cfRule>
          <x14:cfRule type="expression" priority="157" id="{8AA51EE5-9844-45F5-9A2E-26443AB7B459}">
            <xm:f>$D105=プルダウン用!$M$4</xm:f>
            <x14:dxf>
              <fill>
                <patternFill>
                  <bgColor rgb="FFFFFF00"/>
                </patternFill>
              </fill>
            </x14:dxf>
          </x14:cfRule>
          <xm:sqref>F105:F107</xm:sqref>
        </x14:conditionalFormatting>
        <x14:conditionalFormatting xmlns:xm="http://schemas.microsoft.com/office/excel/2006/main">
          <x14:cfRule type="expression" priority="154" id="{5CD548D7-0535-445E-8C49-8FF258542656}">
            <xm:f>$D108=プルダウン用!$M$5</xm:f>
            <x14:dxf>
              <fill>
                <patternFill patternType="darkTrellis"/>
              </fill>
            </x14:dxf>
          </x14:cfRule>
          <x14:cfRule type="expression" priority="155" id="{DE301A28-E040-4826-A0F2-CF23122E4666}">
            <xm:f>$D108=プルダウン用!$M$4</xm:f>
            <x14:dxf>
              <fill>
                <patternFill>
                  <bgColor rgb="FFFFFF00"/>
                </patternFill>
              </fill>
            </x14:dxf>
          </x14:cfRule>
          <xm:sqref>F108:F110</xm:sqref>
        </x14:conditionalFormatting>
        <x14:conditionalFormatting xmlns:xm="http://schemas.microsoft.com/office/excel/2006/main">
          <x14:cfRule type="expression" priority="152" id="{AAED4A41-99E7-4B06-B880-9A1CA925BE63}">
            <xm:f>$D111=プルダウン用!$M$5</xm:f>
            <x14:dxf>
              <fill>
                <patternFill patternType="darkTrellis"/>
              </fill>
            </x14:dxf>
          </x14:cfRule>
          <x14:cfRule type="expression" priority="153" id="{E27B8396-D036-4083-A305-BF81814F517E}">
            <xm:f>$D111=プルダウン用!$M$4</xm:f>
            <x14:dxf>
              <fill>
                <patternFill>
                  <bgColor rgb="FFFFFF00"/>
                </patternFill>
              </fill>
            </x14:dxf>
          </x14:cfRule>
          <xm:sqref>F111:F113</xm:sqref>
        </x14:conditionalFormatting>
        <x14:conditionalFormatting xmlns:xm="http://schemas.microsoft.com/office/excel/2006/main">
          <x14:cfRule type="expression" priority="150" id="{F2217C1B-5DC3-49AF-82E9-0E8316CD0C4E}">
            <xm:f>$D116=プルダウン用!$M$5</xm:f>
            <x14:dxf>
              <fill>
                <patternFill patternType="darkTrellis"/>
              </fill>
            </x14:dxf>
          </x14:cfRule>
          <x14:cfRule type="expression" priority="151" id="{786B2FFA-4BB8-4A78-9088-62E08816ECDF}">
            <xm:f>$D116=プルダウン用!$M$4</xm:f>
            <x14:dxf>
              <fill>
                <patternFill>
                  <bgColor rgb="FFFFFF00"/>
                </patternFill>
              </fill>
            </x14:dxf>
          </x14:cfRule>
          <xm:sqref>F116:F118</xm:sqref>
        </x14:conditionalFormatting>
        <x14:conditionalFormatting xmlns:xm="http://schemas.microsoft.com/office/excel/2006/main">
          <x14:cfRule type="expression" priority="148" id="{47CD0EB9-EDE1-4B16-AFBD-BC9D8194337C}">
            <xm:f>$D119=プルダウン用!$M$5</xm:f>
            <x14:dxf>
              <fill>
                <patternFill patternType="darkTrellis"/>
              </fill>
            </x14:dxf>
          </x14:cfRule>
          <x14:cfRule type="expression" priority="149" id="{BEF37D4A-302B-448C-A8FF-89D64516F476}">
            <xm:f>$D119=プルダウン用!$M$4</xm:f>
            <x14:dxf>
              <fill>
                <patternFill>
                  <bgColor rgb="FFFFFF00"/>
                </patternFill>
              </fill>
            </x14:dxf>
          </x14:cfRule>
          <xm:sqref>F119:F121</xm:sqref>
        </x14:conditionalFormatting>
        <x14:conditionalFormatting xmlns:xm="http://schemas.microsoft.com/office/excel/2006/main">
          <x14:cfRule type="expression" priority="146" id="{132F0A85-EA82-48EC-8AA7-08788676B0DF}">
            <xm:f>$D122=プルダウン用!$M$5</xm:f>
            <x14:dxf>
              <fill>
                <patternFill patternType="darkTrellis"/>
              </fill>
            </x14:dxf>
          </x14:cfRule>
          <x14:cfRule type="expression" priority="147" id="{F780940A-13F4-4599-9FB0-74483C8270F7}">
            <xm:f>$D122=プルダウン用!$M$4</xm:f>
            <x14:dxf>
              <fill>
                <patternFill>
                  <bgColor rgb="FFFFFF00"/>
                </patternFill>
              </fill>
            </x14:dxf>
          </x14:cfRule>
          <xm:sqref>F122:F124</xm:sqref>
        </x14:conditionalFormatting>
        <x14:conditionalFormatting xmlns:xm="http://schemas.microsoft.com/office/excel/2006/main">
          <x14:cfRule type="expression" priority="144" id="{58388B37-59BB-481E-9DA4-D538101ECA14}">
            <xm:f>$D129=プルダウン用!$M$5</xm:f>
            <x14:dxf>
              <fill>
                <patternFill patternType="darkTrellis"/>
              </fill>
            </x14:dxf>
          </x14:cfRule>
          <x14:cfRule type="expression" priority="145" id="{4BE20A46-0720-4AE0-872C-5E8B3E0C1076}">
            <xm:f>$D129=プルダウン用!$M$4</xm:f>
            <x14:dxf>
              <fill>
                <patternFill>
                  <bgColor rgb="FFFFFF00"/>
                </patternFill>
              </fill>
            </x14:dxf>
          </x14:cfRule>
          <xm:sqref>F129:F131</xm:sqref>
        </x14:conditionalFormatting>
        <x14:conditionalFormatting xmlns:xm="http://schemas.microsoft.com/office/excel/2006/main">
          <x14:cfRule type="expression" priority="142" id="{BB445D08-A8EF-4AA9-961B-75B2A0707EE0}">
            <xm:f>$D134=プルダウン用!$M$5</xm:f>
            <x14:dxf>
              <fill>
                <patternFill patternType="darkTrellis"/>
              </fill>
            </x14:dxf>
          </x14:cfRule>
          <x14:cfRule type="expression" priority="143" id="{A1100E16-CFC3-4FFB-AC37-DA26895C3151}">
            <xm:f>$D134=プルダウン用!$M$4</xm:f>
            <x14:dxf>
              <fill>
                <patternFill>
                  <bgColor rgb="FFFFFF00"/>
                </patternFill>
              </fill>
            </x14:dxf>
          </x14:cfRule>
          <xm:sqref>F134:F136</xm:sqref>
        </x14:conditionalFormatting>
        <x14:conditionalFormatting xmlns:xm="http://schemas.microsoft.com/office/excel/2006/main">
          <x14:cfRule type="expression" priority="140" id="{2A16504D-374B-4526-BA1B-48BF68EE4E20}">
            <xm:f>$D137=プルダウン用!$M$5</xm:f>
            <x14:dxf>
              <fill>
                <patternFill patternType="darkTrellis"/>
              </fill>
            </x14:dxf>
          </x14:cfRule>
          <x14:cfRule type="expression" priority="141" id="{45AD4028-18A7-4C60-B998-3A2095F197AE}">
            <xm:f>$D137=プルダウン用!$M$4</xm:f>
            <x14:dxf>
              <fill>
                <patternFill>
                  <bgColor rgb="FFFFFF00"/>
                </patternFill>
              </fill>
            </x14:dxf>
          </x14:cfRule>
          <xm:sqref>F137:F139</xm:sqref>
        </x14:conditionalFormatting>
        <x14:conditionalFormatting xmlns:xm="http://schemas.microsoft.com/office/excel/2006/main">
          <x14:cfRule type="expression" priority="138" id="{9AF6B8B9-BAA1-435F-915A-A7BFFACEAA8A}">
            <xm:f>$D140=プルダウン用!$M$5</xm:f>
            <x14:dxf>
              <fill>
                <patternFill patternType="darkTrellis"/>
              </fill>
            </x14:dxf>
          </x14:cfRule>
          <x14:cfRule type="expression" priority="139" id="{17A753B9-AC08-4F8F-ACDC-C055F2F9C07D}">
            <xm:f>$D140=プルダウン用!$M$4</xm:f>
            <x14:dxf>
              <fill>
                <patternFill>
                  <bgColor rgb="FFFFFF00"/>
                </patternFill>
              </fill>
            </x14:dxf>
          </x14:cfRule>
          <xm:sqref>F140:F142</xm:sqref>
        </x14:conditionalFormatting>
        <x14:conditionalFormatting xmlns:xm="http://schemas.microsoft.com/office/excel/2006/main">
          <x14:cfRule type="expression" priority="136" id="{4037DB2A-DE8B-4239-B57C-FC665E3CDAD7}">
            <xm:f>$D146=プルダウン用!$M$5</xm:f>
            <x14:dxf>
              <fill>
                <patternFill patternType="darkTrellis"/>
              </fill>
            </x14:dxf>
          </x14:cfRule>
          <x14:cfRule type="expression" priority="137" id="{6D922F07-89A4-4FE6-8FF4-0E1384E975C7}">
            <xm:f>$D146=プルダウン用!$M$4</xm:f>
            <x14:dxf>
              <fill>
                <patternFill>
                  <bgColor rgb="FFFFFF00"/>
                </patternFill>
              </fill>
            </x14:dxf>
          </x14:cfRule>
          <xm:sqref>F146:F148</xm:sqref>
        </x14:conditionalFormatting>
        <x14:conditionalFormatting xmlns:xm="http://schemas.microsoft.com/office/excel/2006/main">
          <x14:cfRule type="expression" priority="134" id="{5E65953C-A02F-45B4-86C0-8C43C874ACF2}">
            <xm:f>$D151=プルダウン用!$M$5</xm:f>
            <x14:dxf>
              <fill>
                <patternFill patternType="darkTrellis"/>
              </fill>
            </x14:dxf>
          </x14:cfRule>
          <x14:cfRule type="expression" priority="135" id="{A002A39E-E1AE-4CF3-916A-28BA2C365363}">
            <xm:f>$D151=プルダウン用!$M$4</xm:f>
            <x14:dxf>
              <fill>
                <patternFill>
                  <bgColor rgb="FFFFFF00"/>
                </patternFill>
              </fill>
            </x14:dxf>
          </x14:cfRule>
          <xm:sqref>F151:F153</xm:sqref>
        </x14:conditionalFormatting>
        <x14:conditionalFormatting xmlns:xm="http://schemas.microsoft.com/office/excel/2006/main">
          <x14:cfRule type="expression" priority="132" id="{64AB8361-EBC3-4080-A9E6-7B9E6BA918AA}">
            <xm:f>$D154=プルダウン用!$M$5</xm:f>
            <x14:dxf>
              <fill>
                <patternFill patternType="darkTrellis"/>
              </fill>
            </x14:dxf>
          </x14:cfRule>
          <x14:cfRule type="expression" priority="133" id="{32933C72-DCB7-482C-ACCA-DCB3D0D1F2DF}">
            <xm:f>$D154=プルダウン用!$M$4</xm:f>
            <x14:dxf>
              <fill>
                <patternFill>
                  <bgColor rgb="FFFFFF00"/>
                </patternFill>
              </fill>
            </x14:dxf>
          </x14:cfRule>
          <xm:sqref>F154:F156</xm:sqref>
        </x14:conditionalFormatting>
        <x14:conditionalFormatting xmlns:xm="http://schemas.microsoft.com/office/excel/2006/main">
          <x14:cfRule type="expression" priority="130" id="{20BFE34D-B6B0-481B-81C9-B60AA1CA4E3E}">
            <xm:f>$D157=プルダウン用!$M$5</xm:f>
            <x14:dxf>
              <fill>
                <patternFill patternType="darkTrellis"/>
              </fill>
            </x14:dxf>
          </x14:cfRule>
          <x14:cfRule type="expression" priority="131" id="{823D3FEB-20A5-4137-A14B-C5ED936CDD72}">
            <xm:f>$D157=プルダウン用!$M$4</xm:f>
            <x14:dxf>
              <fill>
                <patternFill>
                  <bgColor rgb="FFFFFF00"/>
                </patternFill>
              </fill>
            </x14:dxf>
          </x14:cfRule>
          <xm:sqref>F157:F159</xm:sqref>
        </x14:conditionalFormatting>
        <x14:conditionalFormatting xmlns:xm="http://schemas.microsoft.com/office/excel/2006/main">
          <x14:cfRule type="expression" priority="128" id="{5961E98B-285A-4909-81D1-C03AA1539220}">
            <xm:f>$D164=プルダウン用!$M$5</xm:f>
            <x14:dxf>
              <fill>
                <patternFill patternType="darkTrellis"/>
              </fill>
            </x14:dxf>
          </x14:cfRule>
          <x14:cfRule type="expression" priority="129" id="{58F0F8D6-C636-40DD-A017-E5CE39D9FD23}">
            <xm:f>$D164=プルダウン用!$M$4</xm:f>
            <x14:dxf>
              <fill>
                <patternFill>
                  <bgColor rgb="FFFFFF00"/>
                </patternFill>
              </fill>
            </x14:dxf>
          </x14:cfRule>
          <xm:sqref>F164:F166</xm:sqref>
        </x14:conditionalFormatting>
        <x14:conditionalFormatting xmlns:xm="http://schemas.microsoft.com/office/excel/2006/main">
          <x14:cfRule type="expression" priority="126" id="{570E981C-436B-4EE0-ACAF-3A3192F7D856}">
            <xm:f>$D167=プルダウン用!$M$5</xm:f>
            <x14:dxf>
              <fill>
                <patternFill patternType="darkTrellis"/>
              </fill>
            </x14:dxf>
          </x14:cfRule>
          <x14:cfRule type="expression" priority="127" id="{DA4A542F-C4D1-4171-9ECE-232702AF3F3E}">
            <xm:f>$D167=プルダウン用!$M$4</xm:f>
            <x14:dxf>
              <fill>
                <patternFill>
                  <bgColor rgb="FFFFFF00"/>
                </patternFill>
              </fill>
            </x14:dxf>
          </x14:cfRule>
          <xm:sqref>F167:F169</xm:sqref>
        </x14:conditionalFormatting>
        <x14:conditionalFormatting xmlns:xm="http://schemas.microsoft.com/office/excel/2006/main">
          <x14:cfRule type="expression" priority="124" id="{162A2CFF-E14A-4681-89F5-829C7441CC21}">
            <xm:f>$D170=プルダウン用!$M$5</xm:f>
            <x14:dxf>
              <fill>
                <patternFill patternType="darkTrellis"/>
              </fill>
            </x14:dxf>
          </x14:cfRule>
          <x14:cfRule type="expression" priority="125" id="{29CDF474-7E20-4FD6-846A-D1BB27E59D9C}">
            <xm:f>$D170=プルダウン用!$M$4</xm:f>
            <x14:dxf>
              <fill>
                <patternFill>
                  <bgColor rgb="FFFFFF00"/>
                </patternFill>
              </fill>
            </x14:dxf>
          </x14:cfRule>
          <xm:sqref>F170:F172</xm:sqref>
        </x14:conditionalFormatting>
        <x14:conditionalFormatting xmlns:xm="http://schemas.microsoft.com/office/excel/2006/main">
          <x14:cfRule type="expression" priority="122" id="{6F16AC69-7BF0-4654-BBD2-5DA0A39A280D}">
            <xm:f>$D173=プルダウン用!$M$5</xm:f>
            <x14:dxf>
              <fill>
                <patternFill patternType="darkTrellis"/>
              </fill>
            </x14:dxf>
          </x14:cfRule>
          <x14:cfRule type="expression" priority="123" id="{5C0ECC4B-2655-4CC4-BA08-8023873D5C2C}">
            <xm:f>$D173=プルダウン用!$M$4</xm:f>
            <x14:dxf>
              <fill>
                <patternFill>
                  <bgColor rgb="FFFFFF00"/>
                </patternFill>
              </fill>
            </x14:dxf>
          </x14:cfRule>
          <xm:sqref>F173:F175</xm:sqref>
        </x14:conditionalFormatting>
        <x14:conditionalFormatting xmlns:xm="http://schemas.microsoft.com/office/excel/2006/main">
          <x14:cfRule type="expression" priority="120" id="{37E9942E-5C3A-4337-8665-BCB57EEFE0E8}">
            <xm:f>$D177=プルダウン用!$M$5</xm:f>
            <x14:dxf>
              <fill>
                <patternFill patternType="darkTrellis"/>
              </fill>
            </x14:dxf>
          </x14:cfRule>
          <x14:cfRule type="expression" priority="121" id="{E0EEFBC5-7ACF-432F-9DC8-D67AF173E7BF}">
            <xm:f>$D177=プルダウン用!$M$4</xm:f>
            <x14:dxf>
              <fill>
                <patternFill>
                  <bgColor rgb="FFFFFF00"/>
                </patternFill>
              </fill>
            </x14:dxf>
          </x14:cfRule>
          <xm:sqref>F177:F179</xm:sqref>
        </x14:conditionalFormatting>
        <x14:conditionalFormatting xmlns:xm="http://schemas.microsoft.com/office/excel/2006/main">
          <x14:cfRule type="expression" priority="118" id="{5BDF0699-F1BE-478C-8298-B7EC7661928C}">
            <xm:f>$D180=プルダウン用!$M$5</xm:f>
            <x14:dxf>
              <fill>
                <patternFill patternType="darkTrellis"/>
              </fill>
            </x14:dxf>
          </x14:cfRule>
          <x14:cfRule type="expression" priority="119" id="{9648B451-CEEE-4EF2-ABC5-3A7771A09B0F}">
            <xm:f>$D180=プルダウン用!$M$4</xm:f>
            <x14:dxf>
              <fill>
                <patternFill>
                  <bgColor rgb="FFFFFF00"/>
                </patternFill>
              </fill>
            </x14:dxf>
          </x14:cfRule>
          <xm:sqref>F180:F182</xm:sqref>
        </x14:conditionalFormatting>
        <x14:conditionalFormatting xmlns:xm="http://schemas.microsoft.com/office/excel/2006/main">
          <x14:cfRule type="expression" priority="116" id="{DA5ACECF-F1FD-439D-B6E8-2A3CE0975E2F}">
            <xm:f>$D183=プルダウン用!$M$5</xm:f>
            <x14:dxf>
              <fill>
                <patternFill patternType="darkTrellis"/>
              </fill>
            </x14:dxf>
          </x14:cfRule>
          <x14:cfRule type="expression" priority="117" id="{DCF317F0-6529-4378-93D3-5990C0740E83}">
            <xm:f>$D183=プルダウン用!$M$4</xm:f>
            <x14:dxf>
              <fill>
                <patternFill>
                  <bgColor rgb="FFFFFF00"/>
                </patternFill>
              </fill>
            </x14:dxf>
          </x14:cfRule>
          <xm:sqref>F183:F185</xm:sqref>
        </x14:conditionalFormatting>
        <x14:conditionalFormatting xmlns:xm="http://schemas.microsoft.com/office/excel/2006/main">
          <x14:cfRule type="expression" priority="114" id="{57E54BA9-09D6-4C18-BE4B-9B80C8CA7A76}">
            <xm:f>$D186=プルダウン用!$M$5</xm:f>
            <x14:dxf>
              <fill>
                <patternFill patternType="darkTrellis"/>
              </fill>
            </x14:dxf>
          </x14:cfRule>
          <x14:cfRule type="expression" priority="115" id="{DA8DC5D1-811C-4982-B7DE-0B31B3D6BD3D}">
            <xm:f>$D186=プルダウン用!$M$4</xm:f>
            <x14:dxf>
              <fill>
                <patternFill>
                  <bgColor rgb="FFFFFF00"/>
                </patternFill>
              </fill>
            </x14:dxf>
          </x14:cfRule>
          <xm:sqref>F186:F188</xm:sqref>
        </x14:conditionalFormatting>
        <x14:conditionalFormatting xmlns:xm="http://schemas.microsoft.com/office/excel/2006/main">
          <x14:cfRule type="expression" priority="112" id="{C28B2C50-6B03-451F-A93D-1FEBAE6D5A81}">
            <xm:f>$D191=プルダウン用!$M$5</xm:f>
            <x14:dxf>
              <fill>
                <patternFill patternType="darkTrellis"/>
              </fill>
            </x14:dxf>
          </x14:cfRule>
          <x14:cfRule type="expression" priority="113" id="{FE8288D3-34AD-4E4C-BE96-A0C3B72FBDC4}">
            <xm:f>$D191=プルダウン用!$M$4</xm:f>
            <x14:dxf>
              <fill>
                <patternFill>
                  <bgColor rgb="FFFFFF00"/>
                </patternFill>
              </fill>
            </x14:dxf>
          </x14:cfRule>
          <xm:sqref>F191:F193</xm:sqref>
        </x14:conditionalFormatting>
        <x14:conditionalFormatting xmlns:xm="http://schemas.microsoft.com/office/excel/2006/main">
          <x14:cfRule type="expression" priority="110" id="{BB6488F4-0E7B-4D63-AA19-35B9A86F699F}">
            <xm:f>$D194=プルダウン用!$M$5</xm:f>
            <x14:dxf>
              <fill>
                <patternFill patternType="darkTrellis"/>
              </fill>
            </x14:dxf>
          </x14:cfRule>
          <x14:cfRule type="expression" priority="111" id="{A4207FB6-7E2F-418D-A65B-282DFF484BDE}">
            <xm:f>$D194=プルダウン用!$M$4</xm:f>
            <x14:dxf>
              <fill>
                <patternFill>
                  <bgColor rgb="FFFFFF00"/>
                </patternFill>
              </fill>
            </x14:dxf>
          </x14:cfRule>
          <xm:sqref>F194:F196</xm:sqref>
        </x14:conditionalFormatting>
        <x14:conditionalFormatting xmlns:xm="http://schemas.microsoft.com/office/excel/2006/main">
          <x14:cfRule type="expression" priority="108" id="{903C8E96-C3B3-4FE1-B273-C33B57AD8C00}">
            <xm:f>$D201=プルダウン用!$M$5</xm:f>
            <x14:dxf>
              <fill>
                <patternFill patternType="darkTrellis"/>
              </fill>
            </x14:dxf>
          </x14:cfRule>
          <x14:cfRule type="expression" priority="109" id="{19642784-E958-4C46-91B9-DAB33AF17A01}">
            <xm:f>$D201=プルダウン用!$M$4</xm:f>
            <x14:dxf>
              <fill>
                <patternFill>
                  <bgColor rgb="FFFFFF00"/>
                </patternFill>
              </fill>
            </x14:dxf>
          </x14:cfRule>
          <xm:sqref>F201:F203</xm:sqref>
        </x14:conditionalFormatting>
        <x14:conditionalFormatting xmlns:xm="http://schemas.microsoft.com/office/excel/2006/main">
          <x14:cfRule type="expression" priority="106" id="{5F161669-A14E-4410-BC17-C3BD65F81723}">
            <xm:f>$D204=プルダウン用!$M$5</xm:f>
            <x14:dxf>
              <fill>
                <patternFill patternType="darkTrellis"/>
              </fill>
            </x14:dxf>
          </x14:cfRule>
          <x14:cfRule type="expression" priority="107" id="{87DB09AA-96C9-4E2F-9E5B-85F8BCDAE24C}">
            <xm:f>$D204=プルダウン用!$M$4</xm:f>
            <x14:dxf>
              <fill>
                <patternFill>
                  <bgColor rgb="FFFFFF00"/>
                </patternFill>
              </fill>
            </x14:dxf>
          </x14:cfRule>
          <xm:sqref>F204:F206</xm:sqref>
        </x14:conditionalFormatting>
        <x14:conditionalFormatting xmlns:xm="http://schemas.microsoft.com/office/excel/2006/main">
          <x14:cfRule type="expression" priority="104" id="{334503C6-CBBD-4371-9F02-565CC9E069B1}">
            <xm:f>$D208=プルダウン用!$M$5</xm:f>
            <x14:dxf>
              <fill>
                <patternFill patternType="darkTrellis"/>
              </fill>
            </x14:dxf>
          </x14:cfRule>
          <x14:cfRule type="expression" priority="105" id="{07CCB5D3-A673-4512-A404-CB86AA7FECFA}">
            <xm:f>$D208=プルダウン用!$M$4</xm:f>
            <x14:dxf>
              <fill>
                <patternFill>
                  <bgColor rgb="FFFFFF00"/>
                </patternFill>
              </fill>
            </x14:dxf>
          </x14:cfRule>
          <xm:sqref>F208:F210</xm:sqref>
        </x14:conditionalFormatting>
        <x14:conditionalFormatting xmlns:xm="http://schemas.microsoft.com/office/excel/2006/main">
          <x14:cfRule type="expression" priority="102" id="{558ADFF9-7AF3-42D5-A593-8E4CE526A5E1}">
            <xm:f>$D211=プルダウン用!$M$5</xm:f>
            <x14:dxf>
              <fill>
                <patternFill patternType="darkTrellis"/>
              </fill>
            </x14:dxf>
          </x14:cfRule>
          <x14:cfRule type="expression" priority="103" id="{A64B5BDF-DF15-4486-A49E-9FC9AA6F5827}">
            <xm:f>$D211=プルダウン用!$M$4</xm:f>
            <x14:dxf>
              <fill>
                <patternFill>
                  <bgColor rgb="FFFFFF00"/>
                </patternFill>
              </fill>
            </x14:dxf>
          </x14:cfRule>
          <xm:sqref>F211:F213</xm:sqref>
        </x14:conditionalFormatting>
        <x14:conditionalFormatting xmlns:xm="http://schemas.microsoft.com/office/excel/2006/main">
          <x14:cfRule type="expression" priority="100" id="{D94BFEA2-9BA3-49BE-B5F0-4E4E3FE06539}">
            <xm:f>$D214=プルダウン用!$M$5</xm:f>
            <x14:dxf>
              <fill>
                <patternFill patternType="darkTrellis"/>
              </fill>
            </x14:dxf>
          </x14:cfRule>
          <x14:cfRule type="expression" priority="101" id="{11D2E1CF-2674-4D75-A880-5575FF305094}">
            <xm:f>$D214=プルダウン用!$M$4</xm:f>
            <x14:dxf>
              <fill>
                <patternFill>
                  <bgColor rgb="FFFFFF00"/>
                </patternFill>
              </fill>
            </x14:dxf>
          </x14:cfRule>
          <xm:sqref>F214:F216</xm:sqref>
        </x14:conditionalFormatting>
        <x14:conditionalFormatting xmlns:xm="http://schemas.microsoft.com/office/excel/2006/main">
          <x14:cfRule type="expression" priority="98" id="{E74332FB-32F4-4C14-BE15-606D6FEBE255}">
            <xm:f>$D218=プルダウン用!$M$5</xm:f>
            <x14:dxf>
              <fill>
                <patternFill patternType="darkTrellis"/>
              </fill>
            </x14:dxf>
          </x14:cfRule>
          <x14:cfRule type="expression" priority="99" id="{5EF5D720-DCA7-4530-A466-1F5C86F2ACCE}">
            <xm:f>$D218=プルダウン用!$M$4</xm:f>
            <x14:dxf>
              <fill>
                <patternFill>
                  <bgColor rgb="FFFFFF00"/>
                </patternFill>
              </fill>
            </x14:dxf>
          </x14:cfRule>
          <xm:sqref>F218:F220</xm:sqref>
        </x14:conditionalFormatting>
        <x14:conditionalFormatting xmlns:xm="http://schemas.microsoft.com/office/excel/2006/main">
          <x14:cfRule type="expression" priority="96" id="{7254A471-886E-4B52-81F1-D77126B31C6E}">
            <xm:f>$D227=プルダウン用!$M$5</xm:f>
            <x14:dxf>
              <fill>
                <patternFill patternType="darkTrellis"/>
              </fill>
            </x14:dxf>
          </x14:cfRule>
          <x14:cfRule type="expression" priority="97" id="{DAF42931-7BFF-4563-A2DE-BC967CD0494D}">
            <xm:f>$D227=プルダウン用!$M$4</xm:f>
            <x14:dxf>
              <fill>
                <patternFill>
                  <bgColor rgb="FFFFFF00"/>
                </patternFill>
              </fill>
            </x14:dxf>
          </x14:cfRule>
          <xm:sqref>F227:F229</xm:sqref>
        </x14:conditionalFormatting>
        <x14:conditionalFormatting xmlns:xm="http://schemas.microsoft.com/office/excel/2006/main">
          <x14:cfRule type="expression" priority="94" id="{B27F0A23-98F9-4851-A916-9F7EE1C8CE86}">
            <xm:f>$D230=プルダウン用!$M$5</xm:f>
            <x14:dxf>
              <fill>
                <patternFill patternType="darkTrellis"/>
              </fill>
            </x14:dxf>
          </x14:cfRule>
          <x14:cfRule type="expression" priority="95" id="{85F092F6-15B5-4BFE-9272-E8BF29169BEE}">
            <xm:f>$D230=プルダウン用!$M$4</xm:f>
            <x14:dxf>
              <fill>
                <patternFill>
                  <bgColor rgb="FFFFFF00"/>
                </patternFill>
              </fill>
            </x14:dxf>
          </x14:cfRule>
          <xm:sqref>F230:F232</xm:sqref>
        </x14:conditionalFormatting>
        <x14:conditionalFormatting xmlns:xm="http://schemas.microsoft.com/office/excel/2006/main">
          <x14:cfRule type="expression" priority="92" id="{CDF0F4F0-DC93-41D9-8C37-970CEFAC8C3E}">
            <xm:f>$D233=プルダウン用!$M$5</xm:f>
            <x14:dxf>
              <fill>
                <patternFill patternType="darkTrellis"/>
              </fill>
            </x14:dxf>
          </x14:cfRule>
          <x14:cfRule type="expression" priority="93" id="{FB763FB7-7F1C-41FA-B7D6-FAA5A61272EC}">
            <xm:f>$D233=プルダウン用!$M$4</xm:f>
            <x14:dxf>
              <fill>
                <patternFill>
                  <bgColor rgb="FFFFFF00"/>
                </patternFill>
              </fill>
            </x14:dxf>
          </x14:cfRule>
          <xm:sqref>F233:F235</xm:sqref>
        </x14:conditionalFormatting>
        <x14:conditionalFormatting xmlns:xm="http://schemas.microsoft.com/office/excel/2006/main">
          <x14:cfRule type="expression" priority="90" id="{44B02911-5ED4-46DA-9C95-197ABC50B2E8}">
            <xm:f>$D236=プルダウン用!$M$5</xm:f>
            <x14:dxf>
              <fill>
                <patternFill patternType="darkTrellis"/>
              </fill>
            </x14:dxf>
          </x14:cfRule>
          <x14:cfRule type="expression" priority="91" id="{61D904D1-DEFD-41BC-ACE0-FCB15C21406C}">
            <xm:f>$D236=プルダウン用!$M$4</xm:f>
            <x14:dxf>
              <fill>
                <patternFill>
                  <bgColor rgb="FFFFFF00"/>
                </patternFill>
              </fill>
            </x14:dxf>
          </x14:cfRule>
          <xm:sqref>F236:F238</xm:sqref>
        </x14:conditionalFormatting>
        <x14:conditionalFormatting xmlns:xm="http://schemas.microsoft.com/office/excel/2006/main">
          <x14:cfRule type="expression" priority="88" id="{65EED901-410F-400B-8714-AE2141778BC0}">
            <xm:f>$D241=プルダウン用!$M$5</xm:f>
            <x14:dxf>
              <fill>
                <patternFill patternType="darkTrellis"/>
              </fill>
            </x14:dxf>
          </x14:cfRule>
          <x14:cfRule type="expression" priority="89" id="{C815AE91-7C00-4C12-A495-3261132A1E69}">
            <xm:f>$D241=プルダウン用!$M$4</xm:f>
            <x14:dxf>
              <fill>
                <patternFill>
                  <bgColor rgb="FFFFFF00"/>
                </patternFill>
              </fill>
            </x14:dxf>
          </x14:cfRule>
          <xm:sqref>F241:F243</xm:sqref>
        </x14:conditionalFormatting>
        <x14:conditionalFormatting xmlns:xm="http://schemas.microsoft.com/office/excel/2006/main">
          <x14:cfRule type="expression" priority="86" id="{86BFB46D-EB2E-4F51-85F6-1FD432BFB22E}">
            <xm:f>$D248=プルダウン用!$M$5</xm:f>
            <x14:dxf>
              <fill>
                <patternFill patternType="darkTrellis"/>
              </fill>
            </x14:dxf>
          </x14:cfRule>
          <x14:cfRule type="expression" priority="87" id="{1C304CC4-C01D-4B97-BBB0-682E63EF6298}">
            <xm:f>$D248=プルダウン用!$M$4</xm:f>
            <x14:dxf>
              <fill>
                <patternFill>
                  <bgColor rgb="FFFFFF00"/>
                </patternFill>
              </fill>
            </x14:dxf>
          </x14:cfRule>
          <xm:sqref>F248:F250</xm:sqref>
        </x14:conditionalFormatting>
        <x14:conditionalFormatting xmlns:xm="http://schemas.microsoft.com/office/excel/2006/main">
          <x14:cfRule type="expression" priority="84" id="{0992C555-C6C9-4743-B154-F19474CFE5C1}">
            <xm:f>$D253=プルダウン用!$M$5</xm:f>
            <x14:dxf>
              <fill>
                <patternFill patternType="darkTrellis"/>
              </fill>
            </x14:dxf>
          </x14:cfRule>
          <x14:cfRule type="expression" priority="85" id="{E4293F26-552D-4CE3-9827-41FD2DD22CFB}">
            <xm:f>$D253=プルダウン用!$M$4</xm:f>
            <x14:dxf>
              <fill>
                <patternFill>
                  <bgColor rgb="FFFFFF00"/>
                </patternFill>
              </fill>
            </x14:dxf>
          </x14:cfRule>
          <xm:sqref>F253:F255</xm:sqref>
        </x14:conditionalFormatting>
        <x14:conditionalFormatting xmlns:xm="http://schemas.microsoft.com/office/excel/2006/main">
          <x14:cfRule type="expression" priority="82" id="{E4AAF2D0-DCCB-4362-A7F3-DF8C07B17D99}">
            <xm:f>$D256=プルダウン用!$M$5</xm:f>
            <x14:dxf>
              <fill>
                <patternFill patternType="darkTrellis"/>
              </fill>
            </x14:dxf>
          </x14:cfRule>
          <x14:cfRule type="expression" priority="83" id="{35F8C096-D0BC-47E8-A88A-462926299057}">
            <xm:f>$D256=プルダウン用!$M$4</xm:f>
            <x14:dxf>
              <fill>
                <patternFill>
                  <bgColor rgb="FFFFFF00"/>
                </patternFill>
              </fill>
            </x14:dxf>
          </x14:cfRule>
          <xm:sqref>F256:F258</xm:sqref>
        </x14:conditionalFormatting>
        <x14:conditionalFormatting xmlns:xm="http://schemas.microsoft.com/office/excel/2006/main">
          <x14:cfRule type="expression" priority="80" id="{E9A1CB80-CA27-4A15-BC16-A6D5BDBBAE2E}">
            <xm:f>$D259=プルダウン用!$M$5</xm:f>
            <x14:dxf>
              <fill>
                <patternFill patternType="darkTrellis"/>
              </fill>
            </x14:dxf>
          </x14:cfRule>
          <x14:cfRule type="expression" priority="81" id="{17E4510E-674B-4FFC-99A3-FD691D35E659}">
            <xm:f>$D259=プルダウン用!$M$4</xm:f>
            <x14:dxf>
              <fill>
                <patternFill>
                  <bgColor rgb="FFFFFF00"/>
                </patternFill>
              </fill>
            </x14:dxf>
          </x14:cfRule>
          <xm:sqref>F259:F261</xm:sqref>
        </x14:conditionalFormatting>
        <x14:conditionalFormatting xmlns:xm="http://schemas.microsoft.com/office/excel/2006/main">
          <x14:cfRule type="expression" priority="78" id="{9820D55D-6EC7-4A8E-B8BB-D851E535B04A}">
            <xm:f>$D264=プルダウン用!$M$5</xm:f>
            <x14:dxf>
              <fill>
                <patternFill patternType="darkTrellis"/>
              </fill>
            </x14:dxf>
          </x14:cfRule>
          <x14:cfRule type="expression" priority="79" id="{D3091331-0C1F-43D9-97A8-9ED8E7CDF449}">
            <xm:f>$D264=プルダウン用!$M$4</xm:f>
            <x14:dxf>
              <fill>
                <patternFill>
                  <bgColor rgb="FFFFFF00"/>
                </patternFill>
              </fill>
            </x14:dxf>
          </x14:cfRule>
          <xm:sqref>F264:F266</xm:sqref>
        </x14:conditionalFormatting>
        <x14:conditionalFormatting xmlns:xm="http://schemas.microsoft.com/office/excel/2006/main">
          <x14:cfRule type="expression" priority="74" id="{8855154A-6E25-4B9E-8B21-A0B22D8173ED}">
            <xm:f>$D267=プルダウン用!$M$5</xm:f>
            <x14:dxf>
              <fill>
                <patternFill patternType="darkTrellis"/>
              </fill>
            </x14:dxf>
          </x14:cfRule>
          <x14:cfRule type="expression" priority="75" id="{0D26D38E-8F3A-452A-9BE4-5C09451D7711}">
            <xm:f>$D267=プルダウン用!$M$4</xm:f>
            <x14:dxf>
              <fill>
                <patternFill>
                  <bgColor rgb="FFFFFF00"/>
                </patternFill>
              </fill>
            </x14:dxf>
          </x14:cfRule>
          <xm:sqref>F267:F269</xm:sqref>
        </x14:conditionalFormatting>
        <x14:conditionalFormatting xmlns:xm="http://schemas.microsoft.com/office/excel/2006/main">
          <x14:cfRule type="expression" priority="72" id="{6445C61E-129F-47F3-92C4-395DF522343A}">
            <xm:f>$D274=プルダウン用!$M$5</xm:f>
            <x14:dxf>
              <fill>
                <patternFill patternType="darkTrellis"/>
              </fill>
            </x14:dxf>
          </x14:cfRule>
          <x14:cfRule type="expression" priority="73" id="{3C4EFC2B-E37F-4571-AB8F-28E99AB36A27}">
            <xm:f>$D274=プルダウン用!$M$4</xm:f>
            <x14:dxf>
              <fill>
                <patternFill>
                  <bgColor rgb="FFFFFF00"/>
                </patternFill>
              </fill>
            </x14:dxf>
          </x14:cfRule>
          <xm:sqref>F274:F276</xm:sqref>
        </x14:conditionalFormatting>
        <x14:conditionalFormatting xmlns:xm="http://schemas.microsoft.com/office/excel/2006/main">
          <x14:cfRule type="expression" priority="70" id="{2B2BDD3A-E526-4561-A4E7-86AB73E73E9E}">
            <xm:f>$D277=プルダウン用!$M$5</xm:f>
            <x14:dxf>
              <fill>
                <patternFill patternType="darkTrellis"/>
              </fill>
            </x14:dxf>
          </x14:cfRule>
          <x14:cfRule type="expression" priority="71" id="{495C586D-179C-467D-89A6-E7B937FB75DF}">
            <xm:f>$D277=プルダウン用!$M$4</xm:f>
            <x14:dxf>
              <fill>
                <patternFill>
                  <bgColor rgb="FFFFFF00"/>
                </patternFill>
              </fill>
            </x14:dxf>
          </x14:cfRule>
          <xm:sqref>F277:F279</xm:sqref>
        </x14:conditionalFormatting>
        <x14:conditionalFormatting xmlns:xm="http://schemas.microsoft.com/office/excel/2006/main">
          <x14:cfRule type="expression" priority="68" id="{B4E49E94-B2E8-42B2-8755-AA91DE8A99A2}">
            <xm:f>$D280=プルダウン用!$M$5</xm:f>
            <x14:dxf>
              <fill>
                <patternFill patternType="darkTrellis"/>
              </fill>
            </x14:dxf>
          </x14:cfRule>
          <x14:cfRule type="expression" priority="69" id="{188E158D-606F-4D01-8072-D7127FF007D6}">
            <xm:f>$D280=プルダウン用!$M$4</xm:f>
            <x14:dxf>
              <fill>
                <patternFill>
                  <bgColor rgb="FFFFFF00"/>
                </patternFill>
              </fill>
            </x14:dxf>
          </x14:cfRule>
          <xm:sqref>F280:F282</xm:sqref>
        </x14:conditionalFormatting>
        <x14:conditionalFormatting xmlns:xm="http://schemas.microsoft.com/office/excel/2006/main">
          <x14:cfRule type="expression" priority="66" id="{A082477D-C775-4810-A5C4-0BC3AECCB683}">
            <xm:f>$D283=プルダウン用!$M$5</xm:f>
            <x14:dxf>
              <fill>
                <patternFill patternType="darkTrellis"/>
              </fill>
            </x14:dxf>
          </x14:cfRule>
          <x14:cfRule type="expression" priority="67" id="{D89DF93E-3A19-4B4E-81C9-D323C28F66BD}">
            <xm:f>$D283=プルダウン用!$M$4</xm:f>
            <x14:dxf>
              <fill>
                <patternFill>
                  <bgColor rgb="FFFFFF00"/>
                </patternFill>
              </fill>
            </x14:dxf>
          </x14:cfRule>
          <xm:sqref>F283:F285</xm:sqref>
        </x14:conditionalFormatting>
        <x14:conditionalFormatting xmlns:xm="http://schemas.microsoft.com/office/excel/2006/main">
          <x14:cfRule type="expression" priority="64" id="{D3067EC3-9B7F-4FA6-873B-E545791D3D40}">
            <xm:f>$D287=プルダウン用!$M$5</xm:f>
            <x14:dxf>
              <fill>
                <patternFill patternType="darkTrellis"/>
              </fill>
            </x14:dxf>
          </x14:cfRule>
          <x14:cfRule type="expression" priority="65" id="{4A6C34EA-5529-461D-8534-79EA7AC7B32D}">
            <xm:f>$D287=プルダウン用!$M$4</xm:f>
            <x14:dxf>
              <fill>
                <patternFill>
                  <bgColor rgb="FFFFFF00"/>
                </patternFill>
              </fill>
            </x14:dxf>
          </x14:cfRule>
          <xm:sqref>F287:F289</xm:sqref>
        </x14:conditionalFormatting>
        <x14:conditionalFormatting xmlns:xm="http://schemas.microsoft.com/office/excel/2006/main">
          <x14:cfRule type="expression" priority="62" id="{BEDFAF84-72FC-4F14-90A8-02DEB484B9D2}">
            <xm:f>$D290=プルダウン用!$M$5</xm:f>
            <x14:dxf>
              <fill>
                <patternFill patternType="darkTrellis"/>
              </fill>
            </x14:dxf>
          </x14:cfRule>
          <x14:cfRule type="expression" priority="63" id="{52E4D362-73EE-43D5-B732-0D11574C4FEE}">
            <xm:f>$D290=プルダウン用!$M$4</xm:f>
            <x14:dxf>
              <fill>
                <patternFill>
                  <bgColor rgb="FFFFFF00"/>
                </patternFill>
              </fill>
            </x14:dxf>
          </x14:cfRule>
          <xm:sqref>F290:F292</xm:sqref>
        </x14:conditionalFormatting>
        <x14:conditionalFormatting xmlns:xm="http://schemas.microsoft.com/office/excel/2006/main">
          <x14:cfRule type="expression" priority="60" id="{E774ECD5-908E-4312-86CE-7B15F8B65386}">
            <xm:f>$D293=プルダウン用!$M$5</xm:f>
            <x14:dxf>
              <fill>
                <patternFill patternType="darkTrellis"/>
              </fill>
            </x14:dxf>
          </x14:cfRule>
          <x14:cfRule type="expression" priority="61" id="{F293E289-D16E-4C7B-A5B0-A3D030AAA207}">
            <xm:f>$D293=プルダウン用!$M$4</xm:f>
            <x14:dxf>
              <fill>
                <patternFill>
                  <bgColor rgb="FFFFFF00"/>
                </patternFill>
              </fill>
            </x14:dxf>
          </x14:cfRule>
          <xm:sqref>F293:F295</xm:sqref>
        </x14:conditionalFormatting>
        <x14:conditionalFormatting xmlns:xm="http://schemas.microsoft.com/office/excel/2006/main">
          <x14:cfRule type="expression" priority="58" id="{811E2EF7-6A60-406C-ADBE-059AF3F56103}">
            <xm:f>$D298=プルダウン用!$M$5</xm:f>
            <x14:dxf>
              <fill>
                <patternFill patternType="darkTrellis"/>
              </fill>
            </x14:dxf>
          </x14:cfRule>
          <x14:cfRule type="expression" priority="59" id="{A945D2EC-4D73-4E71-88ED-DA6923C0EB0B}">
            <xm:f>$D298=プルダウン用!$M$4</xm:f>
            <x14:dxf>
              <fill>
                <patternFill>
                  <bgColor rgb="FFFFFF00"/>
                </patternFill>
              </fill>
            </x14:dxf>
          </x14:cfRule>
          <xm:sqref>F298:F300</xm:sqref>
        </x14:conditionalFormatting>
        <x14:conditionalFormatting xmlns:xm="http://schemas.microsoft.com/office/excel/2006/main">
          <x14:cfRule type="expression" priority="56" id="{946ED662-04C9-4245-BA60-82A46E88E6D6}">
            <xm:f>$D301=プルダウン用!$M$5</xm:f>
            <x14:dxf>
              <fill>
                <patternFill patternType="darkTrellis"/>
              </fill>
            </x14:dxf>
          </x14:cfRule>
          <x14:cfRule type="expression" priority="57" id="{77AECFC6-DD3F-4FED-BE98-D2392CA22235}">
            <xm:f>$D301=プルダウン用!$M$4</xm:f>
            <x14:dxf>
              <fill>
                <patternFill>
                  <bgColor rgb="FFFFFF00"/>
                </patternFill>
              </fill>
            </x14:dxf>
          </x14:cfRule>
          <xm:sqref>F301:F303</xm:sqref>
        </x14:conditionalFormatting>
        <x14:conditionalFormatting xmlns:xm="http://schemas.microsoft.com/office/excel/2006/main">
          <x14:cfRule type="expression" priority="54" id="{A8F35C90-86B9-4B7E-AAA0-E86507C56F4A}">
            <xm:f>$D309=プルダウン用!$M$5</xm:f>
            <x14:dxf>
              <fill>
                <patternFill patternType="darkTrellis"/>
              </fill>
            </x14:dxf>
          </x14:cfRule>
          <x14:cfRule type="expression" priority="55" id="{60B1FFE6-2116-477E-A315-E3F4BE06A69A}">
            <xm:f>$D309=プルダウン用!$M$4</xm:f>
            <x14:dxf>
              <fill>
                <patternFill>
                  <bgColor rgb="FFFFFF00"/>
                </patternFill>
              </fill>
            </x14:dxf>
          </x14:cfRule>
          <xm:sqref>F309:F311</xm:sqref>
        </x14:conditionalFormatting>
        <x14:conditionalFormatting xmlns:xm="http://schemas.microsoft.com/office/excel/2006/main">
          <x14:cfRule type="expression" priority="52" id="{C5AAC730-01A4-42D2-94BA-456AE4D7B674}">
            <xm:f>$D316=プルダウン用!$M$5</xm:f>
            <x14:dxf>
              <fill>
                <patternFill patternType="darkTrellis"/>
              </fill>
            </x14:dxf>
          </x14:cfRule>
          <x14:cfRule type="expression" priority="53" id="{BE46392F-D95C-4DC9-A2C4-23A242052D9B}">
            <xm:f>$D316=プルダウン用!$M$4</xm:f>
            <x14:dxf>
              <fill>
                <patternFill>
                  <bgColor rgb="FFFFFF00"/>
                </patternFill>
              </fill>
            </x14:dxf>
          </x14:cfRule>
          <xm:sqref>F316:F318</xm:sqref>
        </x14:conditionalFormatting>
        <x14:conditionalFormatting xmlns:xm="http://schemas.microsoft.com/office/excel/2006/main">
          <x14:cfRule type="expression" priority="50" id="{3CF204A4-CE73-429A-9D55-D863F37567D3}">
            <xm:f>$D319=プルダウン用!$M$5</xm:f>
            <x14:dxf>
              <fill>
                <patternFill patternType="darkTrellis"/>
              </fill>
            </x14:dxf>
          </x14:cfRule>
          <x14:cfRule type="expression" priority="51" id="{664777FF-D8DA-4018-80F6-6E5BAB21CA51}">
            <xm:f>$D319=プルダウン用!$M$4</xm:f>
            <x14:dxf>
              <fill>
                <patternFill>
                  <bgColor rgb="FFFFFF00"/>
                </patternFill>
              </fill>
            </x14:dxf>
          </x14:cfRule>
          <xm:sqref>F319:F321</xm:sqref>
        </x14:conditionalFormatting>
        <x14:conditionalFormatting xmlns:xm="http://schemas.microsoft.com/office/excel/2006/main">
          <x14:cfRule type="expression" priority="44" id="{F968A9B1-7E90-439D-8E23-8A374F455686}">
            <xm:f>$D322=プルダウン用!$M$5</xm:f>
            <x14:dxf>
              <fill>
                <patternFill patternType="darkTrellis"/>
              </fill>
            </x14:dxf>
          </x14:cfRule>
          <x14:cfRule type="expression" priority="45" id="{B7712591-B368-45EB-91E4-E7BF09F3FB58}">
            <xm:f>$D322=プルダウン用!$M$4</xm:f>
            <x14:dxf>
              <fill>
                <patternFill>
                  <bgColor rgb="FFFFFF00"/>
                </patternFill>
              </fill>
            </x14:dxf>
          </x14:cfRule>
          <xm:sqref>F322:F324</xm:sqref>
        </x14:conditionalFormatting>
        <x14:conditionalFormatting xmlns:xm="http://schemas.microsoft.com/office/excel/2006/main">
          <x14:cfRule type="expression" priority="42" id="{0454E072-AEA8-4B34-AD6A-027859B838D5}">
            <xm:f>$D325=プルダウン用!$M$5</xm:f>
            <x14:dxf>
              <fill>
                <patternFill patternType="darkTrellis"/>
              </fill>
            </x14:dxf>
          </x14:cfRule>
          <x14:cfRule type="expression" priority="43" id="{C3238E21-85D1-407E-90D4-622BE7098543}">
            <xm:f>$D325=プルダウン用!$M$4</xm:f>
            <x14:dxf>
              <fill>
                <patternFill>
                  <bgColor rgb="FFFFFF00"/>
                </patternFill>
              </fill>
            </x14:dxf>
          </x14:cfRule>
          <xm:sqref>F325:F327</xm:sqref>
        </x14:conditionalFormatting>
        <x14:conditionalFormatting xmlns:xm="http://schemas.microsoft.com/office/excel/2006/main">
          <x14:cfRule type="expression" priority="40" id="{953D8F63-20C3-450F-8DA3-C7D52693B65A}">
            <xm:f>$D332=プルダウン用!$M$5</xm:f>
            <x14:dxf>
              <fill>
                <patternFill patternType="darkTrellis"/>
              </fill>
            </x14:dxf>
          </x14:cfRule>
          <x14:cfRule type="expression" priority="41" id="{41E80FAA-313B-4FEE-BF66-32A6C62A6DFE}">
            <xm:f>$D332=プルダウン用!$M$4</xm:f>
            <x14:dxf>
              <fill>
                <patternFill>
                  <bgColor rgb="FFFFFF00"/>
                </patternFill>
              </fill>
            </x14:dxf>
          </x14:cfRule>
          <xm:sqref>F332:F334</xm:sqref>
        </x14:conditionalFormatting>
        <x14:conditionalFormatting xmlns:xm="http://schemas.microsoft.com/office/excel/2006/main">
          <x14:cfRule type="expression" priority="38" id="{D8C3D1AC-3C01-472E-81FA-8C3AB7D2A143}">
            <xm:f>$D335=プルダウン用!$M$5</xm:f>
            <x14:dxf>
              <fill>
                <patternFill patternType="darkTrellis"/>
              </fill>
            </x14:dxf>
          </x14:cfRule>
          <x14:cfRule type="expression" priority="39" id="{3E01C4E4-0934-4B01-865B-4BE83F4AC6F0}">
            <xm:f>$D335=プルダウン用!$M$4</xm:f>
            <x14:dxf>
              <fill>
                <patternFill>
                  <bgColor rgb="FFFFFF00"/>
                </patternFill>
              </fill>
            </x14:dxf>
          </x14:cfRule>
          <xm:sqref>F335:F337</xm:sqref>
        </x14:conditionalFormatting>
        <x14:conditionalFormatting xmlns:xm="http://schemas.microsoft.com/office/excel/2006/main">
          <x14:cfRule type="expression" priority="36" id="{784EAD54-37F2-4A69-AFB4-140F08DAC597}">
            <xm:f>$D338=プルダウン用!$M$5</xm:f>
            <x14:dxf>
              <fill>
                <patternFill patternType="darkTrellis"/>
              </fill>
            </x14:dxf>
          </x14:cfRule>
          <x14:cfRule type="expression" priority="37" id="{C144AC40-9F00-4E8B-B3C5-894969815C08}">
            <xm:f>$D338=プルダウン用!$M$4</xm:f>
            <x14:dxf>
              <fill>
                <patternFill>
                  <bgColor rgb="FFFFFF00"/>
                </patternFill>
              </fill>
            </x14:dxf>
          </x14:cfRule>
          <xm:sqref>F338:F340</xm:sqref>
        </x14:conditionalFormatting>
        <x14:conditionalFormatting xmlns:xm="http://schemas.microsoft.com/office/excel/2006/main">
          <x14:cfRule type="expression" priority="34" id="{DA43D7B3-8F8A-45DA-9B69-770003F40833}">
            <xm:f>$D341=プルダウン用!$M$5</xm:f>
            <x14:dxf>
              <fill>
                <patternFill patternType="darkTrellis"/>
              </fill>
            </x14:dxf>
          </x14:cfRule>
          <x14:cfRule type="expression" priority="35" id="{AFD36C53-5E0B-431A-BBB0-36661908DD23}">
            <xm:f>$D341=プルダウン用!$M$4</xm:f>
            <x14:dxf>
              <fill>
                <patternFill>
                  <bgColor rgb="FFFFFF00"/>
                </patternFill>
              </fill>
            </x14:dxf>
          </x14:cfRule>
          <xm:sqref>F341:F343</xm:sqref>
        </x14:conditionalFormatting>
        <x14:conditionalFormatting xmlns:xm="http://schemas.microsoft.com/office/excel/2006/main">
          <x14:cfRule type="expression" priority="32" id="{1BDE0EBC-C7D7-43F5-8AB0-BCE21DC064A8}">
            <xm:f>$D345=プルダウン用!$M$5</xm:f>
            <x14:dxf>
              <fill>
                <patternFill patternType="darkTrellis"/>
              </fill>
            </x14:dxf>
          </x14:cfRule>
          <x14:cfRule type="expression" priority="33" id="{6E4F7DC9-3BCF-4E7A-9D48-459F7C1A7A4F}">
            <xm:f>$D345=プルダウン用!$M$4</xm:f>
            <x14:dxf>
              <fill>
                <patternFill>
                  <bgColor rgb="FFFFFF00"/>
                </patternFill>
              </fill>
            </x14:dxf>
          </x14:cfRule>
          <xm:sqref>F345:F347</xm:sqref>
        </x14:conditionalFormatting>
        <x14:conditionalFormatting xmlns:xm="http://schemas.microsoft.com/office/excel/2006/main">
          <x14:cfRule type="expression" priority="30" id="{E8FF693E-FE60-41CD-A7B2-5DDFCD97BAA6}">
            <xm:f>$D348=プルダウン用!$M$5</xm:f>
            <x14:dxf>
              <fill>
                <patternFill patternType="darkTrellis"/>
              </fill>
            </x14:dxf>
          </x14:cfRule>
          <x14:cfRule type="expression" priority="31" id="{131DAFA9-5C00-4451-BB5C-7297ABDFB093}">
            <xm:f>$D348=プルダウン用!$M$4</xm:f>
            <x14:dxf>
              <fill>
                <patternFill>
                  <bgColor rgb="FFFFFF00"/>
                </patternFill>
              </fill>
            </x14:dxf>
          </x14:cfRule>
          <xm:sqref>F348:F350</xm:sqref>
        </x14:conditionalFormatting>
        <x14:conditionalFormatting xmlns:xm="http://schemas.microsoft.com/office/excel/2006/main">
          <x14:cfRule type="expression" priority="28" id="{DF91B09B-75D7-4934-95A4-6BE7EF6012F7}">
            <xm:f>$D355=プルダウン用!$M$5</xm:f>
            <x14:dxf>
              <fill>
                <patternFill patternType="darkTrellis"/>
              </fill>
            </x14:dxf>
          </x14:cfRule>
          <x14:cfRule type="expression" priority="29" id="{89CE7143-5E4F-4B46-90A7-96C0C089ECBC}">
            <xm:f>$D355=プルダウン用!$M$4</xm:f>
            <x14:dxf>
              <fill>
                <patternFill>
                  <bgColor rgb="FFFFFF00"/>
                </patternFill>
              </fill>
            </x14:dxf>
          </x14:cfRule>
          <xm:sqref>F355:F357</xm:sqref>
        </x14:conditionalFormatting>
        <x14:conditionalFormatting xmlns:xm="http://schemas.microsoft.com/office/excel/2006/main">
          <x14:cfRule type="expression" priority="26" id="{1026E9BE-CBC4-46F4-AA47-08208B488182}">
            <xm:f>$D358=プルダウン用!$M$5</xm:f>
            <x14:dxf>
              <fill>
                <patternFill patternType="darkTrellis"/>
              </fill>
            </x14:dxf>
          </x14:cfRule>
          <x14:cfRule type="expression" priority="27" id="{2547781B-65F7-41AB-B187-23F537FA6F7D}">
            <xm:f>$D358=プルダウン用!$M$4</xm:f>
            <x14:dxf>
              <fill>
                <patternFill>
                  <bgColor rgb="FFFFFF00"/>
                </patternFill>
              </fill>
            </x14:dxf>
          </x14:cfRule>
          <xm:sqref>F358:F360</xm:sqref>
        </x14:conditionalFormatting>
        <x14:conditionalFormatting xmlns:xm="http://schemas.microsoft.com/office/excel/2006/main">
          <x14:cfRule type="expression" priority="24" id="{E4EA4A08-23DD-40E3-AC83-CF2C15C3F6C5}">
            <xm:f>$D361=プルダウン用!$M$5</xm:f>
            <x14:dxf>
              <fill>
                <patternFill patternType="darkTrellis"/>
              </fill>
            </x14:dxf>
          </x14:cfRule>
          <x14:cfRule type="expression" priority="25" id="{9902CCE9-5B07-4847-ABFE-D224D716C4C5}">
            <xm:f>$D361=プルダウン用!$M$4</xm:f>
            <x14:dxf>
              <fill>
                <patternFill>
                  <bgColor rgb="FFFFFF00"/>
                </patternFill>
              </fill>
            </x14:dxf>
          </x14:cfRule>
          <xm:sqref>F361:F363</xm:sqref>
        </x14:conditionalFormatting>
        <x14:conditionalFormatting xmlns:xm="http://schemas.microsoft.com/office/excel/2006/main">
          <x14:cfRule type="expression" priority="22" id="{E58A29DF-75FE-4081-832D-AFE980F71A6A}">
            <xm:f>$D364=プルダウン用!$M$5</xm:f>
            <x14:dxf>
              <fill>
                <patternFill patternType="darkTrellis"/>
              </fill>
            </x14:dxf>
          </x14:cfRule>
          <x14:cfRule type="expression" priority="23" id="{3D047856-BA9C-443C-9813-E05181098645}">
            <xm:f>$D364=プルダウン用!$M$4</xm:f>
            <x14:dxf>
              <fill>
                <patternFill>
                  <bgColor rgb="FFFFFF00"/>
                </patternFill>
              </fill>
            </x14:dxf>
          </x14:cfRule>
          <xm:sqref>F364:F366</xm:sqref>
        </x14:conditionalFormatting>
        <x14:conditionalFormatting xmlns:xm="http://schemas.microsoft.com/office/excel/2006/main">
          <x14:cfRule type="expression" priority="18" id="{56122141-6EA4-4113-8776-0158A83A3200}">
            <xm:f>$D368=プルダウン用!$M$5</xm:f>
            <x14:dxf>
              <fill>
                <patternFill patternType="darkTrellis"/>
              </fill>
            </x14:dxf>
          </x14:cfRule>
          <x14:cfRule type="expression" priority="19" id="{9FA9F98A-E0A0-466A-9A9C-C6C4263D24D7}">
            <xm:f>$D368=プルダウン用!$M$4</xm:f>
            <x14:dxf>
              <fill>
                <patternFill>
                  <bgColor rgb="FFFFFF00"/>
                </patternFill>
              </fill>
            </x14:dxf>
          </x14:cfRule>
          <xm:sqref>F368:F370</xm:sqref>
        </x14:conditionalFormatting>
        <x14:conditionalFormatting xmlns:xm="http://schemas.microsoft.com/office/excel/2006/main">
          <x14:cfRule type="expression" priority="16" id="{5D4DBE69-9919-4327-94DE-C10A3CFE8670}">
            <xm:f>$D375=プルダウン用!$M$5</xm:f>
            <x14:dxf>
              <fill>
                <patternFill patternType="darkTrellis"/>
              </fill>
            </x14:dxf>
          </x14:cfRule>
          <x14:cfRule type="expression" priority="17" id="{D6156009-54C4-4D66-94DC-E71CB0E4BB31}">
            <xm:f>$D375=プルダウン用!$M$4</xm:f>
            <x14:dxf>
              <fill>
                <patternFill>
                  <bgColor rgb="FFFFFF00"/>
                </patternFill>
              </fill>
            </x14:dxf>
          </x14:cfRule>
          <xm:sqref>F375:F377</xm:sqref>
        </x14:conditionalFormatting>
        <x14:conditionalFormatting xmlns:xm="http://schemas.microsoft.com/office/excel/2006/main">
          <x14:cfRule type="expression" priority="14" id="{D99BFEA8-A235-4256-A06A-72DDCCE0D7DC}">
            <xm:f>$D378=プルダウン用!$M$5</xm:f>
            <x14:dxf>
              <fill>
                <patternFill patternType="darkTrellis"/>
              </fill>
            </x14:dxf>
          </x14:cfRule>
          <x14:cfRule type="expression" priority="15" id="{8D988B34-058C-4BDF-BFE8-6F3B47F04794}">
            <xm:f>$D378=プルダウン用!$M$4</xm:f>
            <x14:dxf>
              <fill>
                <patternFill>
                  <bgColor rgb="FFFFFF00"/>
                </patternFill>
              </fill>
            </x14:dxf>
          </x14:cfRule>
          <xm:sqref>F378:F380</xm:sqref>
        </x14:conditionalFormatting>
        <x14:conditionalFormatting xmlns:xm="http://schemas.microsoft.com/office/excel/2006/main">
          <x14:cfRule type="expression" priority="12" id="{A04379B8-47DD-40F3-82BB-016E56461CF1}">
            <xm:f>$D383=プルダウン用!$M$5</xm:f>
            <x14:dxf>
              <fill>
                <patternFill patternType="darkTrellis"/>
              </fill>
            </x14:dxf>
          </x14:cfRule>
          <x14:cfRule type="expression" priority="13" id="{2689DEC6-9092-4F60-9789-5C1E753A24A6}">
            <xm:f>$D383=プルダウン用!$M$4</xm:f>
            <x14:dxf>
              <fill>
                <patternFill>
                  <bgColor rgb="FFFFFF00"/>
                </patternFill>
              </fill>
            </x14:dxf>
          </x14:cfRule>
          <xm:sqref>F383:F385</xm:sqref>
        </x14:conditionalFormatting>
        <x14:conditionalFormatting xmlns:xm="http://schemas.microsoft.com/office/excel/2006/main">
          <x14:cfRule type="expression" priority="10" id="{913F086D-85D6-467B-89CC-0ECD2A0DDEAC}">
            <xm:f>$D386=プルダウン用!$M$5</xm:f>
            <x14:dxf>
              <fill>
                <patternFill patternType="darkTrellis"/>
              </fill>
            </x14:dxf>
          </x14:cfRule>
          <x14:cfRule type="expression" priority="11" id="{B2C8D86D-8B83-4B5A-A385-6F6629ABE43E}">
            <xm:f>$D386=プルダウン用!$M$4</xm:f>
            <x14:dxf>
              <fill>
                <patternFill>
                  <bgColor rgb="FFFFFF00"/>
                </patternFill>
              </fill>
            </x14:dxf>
          </x14:cfRule>
          <xm:sqref>F386:F388</xm:sqref>
        </x14:conditionalFormatting>
        <x14:conditionalFormatting xmlns:xm="http://schemas.microsoft.com/office/excel/2006/main">
          <x14:cfRule type="expression" priority="9" id="{E357CD1E-2634-4284-AA58-0E6123E14768}">
            <xm:f>$D305=プルダウン用!$M$5</xm:f>
            <x14:dxf>
              <fill>
                <patternFill>
                  <bgColor rgb="FFFFFF00"/>
                </patternFill>
              </fill>
            </x14:dxf>
          </x14:cfRule>
          <xm:sqref>E305:E308</xm:sqref>
        </x14:conditionalFormatting>
        <x14:conditionalFormatting xmlns:xm="http://schemas.microsoft.com/office/excel/2006/main">
          <x14:cfRule type="expression" priority="8" id="{C98C887D-DC14-41DA-BCD8-18968F7247D1}">
            <xm:f>$D$305=プルダウン用!$M$5</xm:f>
            <x14:dxf>
              <fill>
                <patternFill patternType="darkTrellis"/>
              </fill>
            </x14:dxf>
          </x14:cfRule>
          <xm:sqref>G307:J308 I305:J306</xm:sqref>
        </x14:conditionalFormatting>
        <x14:conditionalFormatting xmlns:xm="http://schemas.microsoft.com/office/excel/2006/main">
          <x14:cfRule type="expression" priority="7" id="{767B1706-B91F-4844-99D4-D345645EC11E}">
            <xm:f>$F$305=プルダウン用!$M$13</xm:f>
            <x14:dxf>
              <fill>
                <patternFill patternType="darkTrellis"/>
              </fill>
            </x14:dxf>
          </x14:cfRule>
          <xm:sqref>G308:J308</xm:sqref>
        </x14:conditionalFormatting>
        <x14:conditionalFormatting xmlns:xm="http://schemas.microsoft.com/office/excel/2006/main">
          <x14:cfRule type="expression" priority="5" id="{33B23B21-DC6D-4405-AC53-531AAC76DC50}">
            <xm:f>$F$305=プルダウン用!$M$14</xm:f>
            <x14:dxf>
              <fill>
                <patternFill patternType="darkTrellis"/>
              </fill>
            </x14:dxf>
          </x14:cfRule>
          <xm:sqref>I305:J307</xm:sqref>
        </x14:conditionalFormatting>
        <x14:conditionalFormatting xmlns:xm="http://schemas.microsoft.com/office/excel/2006/main">
          <x14:cfRule type="expression" priority="4" id="{EF2E335E-D7A8-4AAA-AF3C-F66FC23BB7AB}">
            <xm:f>$F$305=プルダウン用!$M$14</xm:f>
            <x14:dxf>
              <fill>
                <patternFill>
                  <bgColor rgb="FFFFFF00"/>
                </patternFill>
              </fill>
            </x14:dxf>
          </x14:cfRule>
          <xm:sqref>J308</xm:sqref>
        </x14:conditionalFormatting>
        <x14:conditionalFormatting xmlns:xm="http://schemas.microsoft.com/office/excel/2006/main">
          <x14:cfRule type="expression" priority="3" id="{043D20E8-492B-4332-9425-D2AE6D5B3E94}">
            <xm:f>$F$305=プルダウン用!$M$13</xm:f>
            <x14:dxf>
              <fill>
                <patternFill>
                  <bgColor rgb="FFFFFF00"/>
                </patternFill>
              </fill>
            </x14:dxf>
          </x14:cfRule>
          <xm:sqref>I305:I307</xm:sqref>
        </x14:conditionalFormatting>
        <x14:conditionalFormatting xmlns:xm="http://schemas.microsoft.com/office/excel/2006/main">
          <x14:cfRule type="expression" priority="1" id="{E372DC28-AFA7-45FB-9C98-F86F5A8B1374}">
            <xm:f>$D305=プルダウン用!$M$5</xm:f>
            <x14:dxf>
              <fill>
                <patternFill patternType="darkTrellis"/>
              </fill>
            </x14:dxf>
          </x14:cfRule>
          <x14:cfRule type="expression" priority="2" id="{3AD2B0A0-DE53-470F-BF57-C0662E3CB457}">
            <xm:f>$D305=プルダウン用!$M$4</xm:f>
            <x14:dxf>
              <fill>
                <patternFill>
                  <bgColor rgb="FFFFFF00"/>
                </patternFill>
              </fill>
            </x14:dxf>
          </x14:cfRule>
          <xm:sqref>F305:F307</xm:sqref>
        </x14:conditionalFormatting>
      </x14:conditionalFormattings>
    </ext>
    <ext xmlns:x14="http://schemas.microsoft.com/office/spreadsheetml/2009/9/main" uri="{CCE6A557-97BC-4b89-ADB6-D9C93CAAB3DF}">
      <x14:dataValidations xmlns:xm="http://schemas.microsoft.com/office/excel/2006/main" count="270">
        <x14:dataValidation type="list" allowBlank="1" showInputMessage="1" showErrorMessage="1">
          <x14:formula1>
            <xm:f>IF($F$386=プルダウン用!$M$13,INDIRECT("対策2"),0)</xm:f>
          </x14:formula1>
          <xm:sqref>I386:I387</xm:sqref>
        </x14:dataValidation>
        <x14:dataValidation type="list" allowBlank="1" showInputMessage="1" showErrorMessage="1">
          <x14:formula1>
            <xm:f>IF($D$36=プルダウン用!$M$4,INDIRECT("対策1"),0)</xm:f>
          </x14:formula1>
          <xm:sqref>F36:F38</xm:sqref>
        </x14:dataValidation>
        <x14:dataValidation type="list" allowBlank="1" showInputMessage="1" showErrorMessage="1">
          <x14:formula1>
            <xm:f>プルダウン用!$M$3:$M$5</xm:f>
          </x14:formula1>
          <xm:sqref>D227:D243 D332:D350 D129:D159 D102:D124 D355:D370 D201:D220 D36:D53 D58:D97 D164:D196 D375:D388 D248:D269 D274:D311 D316:D327</xm:sqref>
        </x14:dataValidation>
        <x14:dataValidation type="list" allowBlank="1" showInputMessage="1" showErrorMessage="1">
          <x14:formula1>
            <xm:f>IF($D$39=プルダウン用!$M$4,INDIRECT("対策1"),0)</xm:f>
          </x14:formula1>
          <xm:sqref>F39:F41</xm:sqref>
        </x14:dataValidation>
        <x14:dataValidation type="list" allowBlank="1" showInputMessage="1" showErrorMessage="1">
          <x14:formula1>
            <xm:f>IF($D$80=プルダウン用!$M$4,INDIRECT("対策1"),0)</xm:f>
          </x14:formula1>
          <xm:sqref>F80:F82</xm:sqref>
        </x14:dataValidation>
        <x14:dataValidation type="list" allowBlank="1" showInputMessage="1" showErrorMessage="1">
          <x14:formula1>
            <xm:f>IF($D$61=プルダウン用!$M$4,INDIRECT("対策1"),0)</xm:f>
          </x14:formula1>
          <xm:sqref>F61:F63</xm:sqref>
        </x14:dataValidation>
        <x14:dataValidation type="list" allowBlank="1" showInputMessage="1" showErrorMessage="1">
          <x14:formula1>
            <xm:f>IF($D$66=プルダウン用!$M$4,INDIRECT("対策1"),0)</xm:f>
          </x14:formula1>
          <xm:sqref>F66:F68</xm:sqref>
        </x14:dataValidation>
        <x14:dataValidation type="list" allowBlank="1" showInputMessage="1" showErrorMessage="1">
          <x14:formula1>
            <xm:f>IF($D$111=プルダウン用!$M$4,INDIRECT("対策1"),0)</xm:f>
          </x14:formula1>
          <xm:sqref>F111:F113</xm:sqref>
        </x14:dataValidation>
        <x14:dataValidation type="list" allowBlank="1" showInputMessage="1" showErrorMessage="1">
          <x14:formula1>
            <xm:f>IF($D$129=プルダウン用!$M$4,INDIRECT("対策1"),0)</xm:f>
          </x14:formula1>
          <xm:sqref>F129:F131</xm:sqref>
        </x14:dataValidation>
        <x14:dataValidation type="list" allowBlank="1" showInputMessage="1" showErrorMessage="1">
          <x14:formula1>
            <xm:f>IF($D$146=プルダウン用!$M$4,INDIRECT("対策1"),0)</xm:f>
          </x14:formula1>
          <xm:sqref>F146:F148</xm:sqref>
        </x14:dataValidation>
        <x14:dataValidation type="list" allowBlank="1" showInputMessage="1" showErrorMessage="1">
          <x14:formula1>
            <xm:f>IF($D$140=プルダウン用!$M$4,INDIRECT("対策1"),0)</xm:f>
          </x14:formula1>
          <xm:sqref>F140:F142</xm:sqref>
        </x14:dataValidation>
        <x14:dataValidation type="list" allowBlank="1" showInputMessage="1" showErrorMessage="1">
          <x14:formula1>
            <xm:f>IF($D$173=プルダウン用!$M$4,INDIRECT("対策1"),0)</xm:f>
          </x14:formula1>
          <xm:sqref>F173:F175</xm:sqref>
        </x14:dataValidation>
        <x14:dataValidation type="list" allowBlank="1" showInputMessage="1" showErrorMessage="1">
          <x14:formula1>
            <xm:f>IF($D$186=プルダウン用!$M$4,INDIRECT("対策1"),0)</xm:f>
          </x14:formula1>
          <xm:sqref>F186:F188</xm:sqref>
        </x14:dataValidation>
        <x14:dataValidation type="list" allowBlank="1" showInputMessage="1" showErrorMessage="1">
          <x14:formula1>
            <xm:f>IF($D$204=プルダウン用!$M$4,INDIRECT("対策1"),0)</xm:f>
          </x14:formula1>
          <xm:sqref>F204:F206</xm:sqref>
        </x14:dataValidation>
        <x14:dataValidation type="list" allowBlank="1" showInputMessage="1" showErrorMessage="1">
          <x14:formula1>
            <xm:f>IF($D$214=プルダウン用!$M$4,INDIRECT("対策1"),0)</xm:f>
          </x14:formula1>
          <xm:sqref>F214:F216</xm:sqref>
        </x14:dataValidation>
        <x14:dataValidation type="list" allowBlank="1" showInputMessage="1" showErrorMessage="1">
          <x14:formula1>
            <xm:f>IF($D$236=プルダウン用!$M$4,INDIRECT("対策1"),0)</xm:f>
          </x14:formula1>
          <xm:sqref>F236:F238</xm:sqref>
        </x14:dataValidation>
        <x14:dataValidation type="list" allowBlank="1" showInputMessage="1" showErrorMessage="1">
          <x14:formula1>
            <xm:f>IF($D$259=プルダウン用!$M$4,INDIRECT("対策1"),0)</xm:f>
          </x14:formula1>
          <xm:sqref>F259:F261</xm:sqref>
        </x14:dataValidation>
        <x14:dataValidation type="list" allowBlank="1" showInputMessage="1" showErrorMessage="1">
          <x14:formula1>
            <xm:f>IF($D$283=プルダウン用!$M$4,INDIRECT("対策1"),0)</xm:f>
          </x14:formula1>
          <xm:sqref>F283:F285</xm:sqref>
        </x14:dataValidation>
        <x14:dataValidation type="list" allowBlank="1" showInputMessage="1" showErrorMessage="1">
          <x14:formula1>
            <xm:f>IF($D$293=プルダウン用!$M$4,INDIRECT("対策1"),0)</xm:f>
          </x14:formula1>
          <xm:sqref>F293:F295</xm:sqref>
        </x14:dataValidation>
        <x14:dataValidation type="list" allowBlank="1" showInputMessage="1" showErrorMessage="1">
          <x14:formula1>
            <xm:f>IF($D$301=プルダウン用!$M$4,INDIRECT("対策1"),0)</xm:f>
          </x14:formula1>
          <xm:sqref>F301:F303</xm:sqref>
        </x14:dataValidation>
        <x14:dataValidation type="list" allowBlank="1" showInputMessage="1" showErrorMessage="1">
          <x14:formula1>
            <xm:f>IF($D$341=プルダウン用!$M$4,INDIRECT("対策1"),0)</xm:f>
          </x14:formula1>
          <xm:sqref>F341:F343</xm:sqref>
        </x14:dataValidation>
        <x14:dataValidation type="list" allowBlank="1" showInputMessage="1" showErrorMessage="1">
          <x14:formula1>
            <xm:f>IF($D$364=プルダウン用!$M$4,INDIRECT("対策1"),0)</xm:f>
          </x14:formula1>
          <xm:sqref>F364:F366</xm:sqref>
        </x14:dataValidation>
        <x14:dataValidation type="list" allowBlank="1" showInputMessage="1" showErrorMessage="1">
          <x14:formula1>
            <xm:f>IF($D$378=プルダウン用!$M$4,INDIRECT("対策1"),0)</xm:f>
          </x14:formula1>
          <xm:sqref>F378:F380</xm:sqref>
        </x14:dataValidation>
        <x14:dataValidation type="list" allowBlank="1" showInputMessage="1" showErrorMessage="1">
          <x14:formula1>
            <xm:f>IF($F$36=プルダウン用!$M$13,INDIRECT("対策2"),0)</xm:f>
          </x14:formula1>
          <xm:sqref>I36:I37</xm:sqref>
        </x14:dataValidation>
        <x14:dataValidation type="list" allowBlank="1" showInputMessage="1" showErrorMessage="1">
          <x14:formula1>
            <xm:f>IF($F$39=プルダウン用!$M$13,INDIRECT("対策2"),0)</xm:f>
          </x14:formula1>
          <xm:sqref>I39:I40</xm:sqref>
        </x14:dataValidation>
        <x14:dataValidation type="list" allowBlank="1" showInputMessage="1" showErrorMessage="1">
          <x14:formula1>
            <xm:f>IF($F$42=プルダウン用!$M$13,INDIRECT("対策2"),0)</xm:f>
          </x14:formula1>
          <xm:sqref>I42:I43</xm:sqref>
        </x14:dataValidation>
        <x14:dataValidation type="list" allowBlank="1" showInputMessage="1" showErrorMessage="1">
          <x14:formula1>
            <xm:f>IF($D$42=プルダウン用!$M$4,INDIRECT("対策1"),0)</xm:f>
          </x14:formula1>
          <xm:sqref>F42:F44</xm:sqref>
        </x14:dataValidation>
        <x14:dataValidation type="list" allowBlank="1" showInputMessage="1" showErrorMessage="1">
          <x14:formula1>
            <xm:f>IF($D$45=プルダウン用!$M$4,INDIRECT("対策1"),0)</xm:f>
          </x14:formula1>
          <xm:sqref>F45:F47</xm:sqref>
        </x14:dataValidation>
        <x14:dataValidation type="list" allowBlank="1" showInputMessage="1" showErrorMessage="1">
          <x14:formula1>
            <xm:f>IF($F$45=プルダウン用!$M$13,INDIRECT("対策2"),0)</xm:f>
          </x14:formula1>
          <xm:sqref>I45:I46</xm:sqref>
        </x14:dataValidation>
        <x14:dataValidation type="list" allowBlank="1" showInputMessage="1" showErrorMessage="1">
          <x14:formula1>
            <xm:f>IF($D$48=プルダウン用!$M$4,INDIRECT("対策1"),0)</xm:f>
          </x14:formula1>
          <xm:sqref>F48:F50</xm:sqref>
        </x14:dataValidation>
        <x14:dataValidation type="list" allowBlank="1" showInputMessage="1" showErrorMessage="1">
          <x14:formula1>
            <xm:f>IF($F$48=プルダウン用!$M$13,INDIRECT("対策2"),0)</xm:f>
          </x14:formula1>
          <xm:sqref>I48:I49</xm:sqref>
        </x14:dataValidation>
        <x14:dataValidation type="list" allowBlank="1" showInputMessage="1" showErrorMessage="1">
          <x14:formula1>
            <xm:f>IF($D$51=プルダウン用!$M$4,INDIRECT("対策1"),0)</xm:f>
          </x14:formula1>
          <xm:sqref>F51:F53</xm:sqref>
        </x14:dataValidation>
        <x14:dataValidation type="list" allowBlank="1" showInputMessage="1" showErrorMessage="1">
          <x14:formula1>
            <xm:f>IF($F$51=プルダウン用!$M$13,INDIRECT("対策2"),0)</xm:f>
          </x14:formula1>
          <xm:sqref>I51:I52</xm:sqref>
        </x14:dataValidation>
        <x14:dataValidation type="list" allowBlank="1" showInputMessage="1" showErrorMessage="1">
          <x14:formula1>
            <xm:f>IF($D$58=プルダウン用!$M$4,INDIRECT("対策1"),0)</xm:f>
          </x14:formula1>
          <xm:sqref>F58:F60</xm:sqref>
        </x14:dataValidation>
        <x14:dataValidation type="list" allowBlank="1" showInputMessage="1" showErrorMessage="1">
          <x14:formula1>
            <xm:f>IF($F$58=プルダウン用!$M$13,INDIRECT("対策2"),0)</xm:f>
          </x14:formula1>
          <xm:sqref>I58:I59</xm:sqref>
        </x14:dataValidation>
        <x14:dataValidation type="list" allowBlank="1" showInputMessage="1" showErrorMessage="1">
          <x14:formula1>
            <xm:f>IF($F$61=プルダウン用!$M$13,INDIRECT("対策2"),0)</xm:f>
          </x14:formula1>
          <xm:sqref>I61:I64</xm:sqref>
        </x14:dataValidation>
        <x14:dataValidation type="list" allowBlank="1" showInputMessage="1" showErrorMessage="1">
          <x14:formula1>
            <xm:f>IF($F$66=プルダウン用!$M$13,INDIRECT("対策2"),0)</xm:f>
          </x14:formula1>
          <xm:sqref>I66:I69</xm:sqref>
        </x14:dataValidation>
        <x14:dataValidation type="list" allowBlank="1" showInputMessage="1" showErrorMessage="1">
          <x14:formula1>
            <xm:f>IF($D$71=プルダウン用!$M$4,INDIRECT("対策1"),0)</xm:f>
          </x14:formula1>
          <xm:sqref>F71:F73</xm:sqref>
        </x14:dataValidation>
        <x14:dataValidation type="list" allowBlank="1" showInputMessage="1" showErrorMessage="1">
          <x14:formula1>
            <xm:f>IF($F$71=プルダウン用!$M$13,INDIRECT("対策2"),0)</xm:f>
          </x14:formula1>
          <xm:sqref>I71:I72</xm:sqref>
        </x14:dataValidation>
        <x14:dataValidation type="list" allowBlank="1" showInputMessage="1" showErrorMessage="1">
          <x14:formula1>
            <xm:f>IF($D$74=プルダウン用!$M$4,INDIRECT("対策1"),0)</xm:f>
          </x14:formula1>
          <xm:sqref>F74:F76</xm:sqref>
        </x14:dataValidation>
        <x14:dataValidation type="list" allowBlank="1" showInputMessage="1" showErrorMessage="1">
          <x14:formula1>
            <xm:f>IF($F$74=プルダウン用!$M$13,INDIRECT("対策2"),0)</xm:f>
          </x14:formula1>
          <xm:sqref>I74:I75</xm:sqref>
        </x14:dataValidation>
        <x14:dataValidation type="list" allowBlank="1" showInputMessage="1" showErrorMessage="1">
          <x14:formula1>
            <xm:f>IF($D$77=プルダウン用!$M$4,INDIRECT("対策1"),0)</xm:f>
          </x14:formula1>
          <xm:sqref>F77:F79</xm:sqref>
        </x14:dataValidation>
        <x14:dataValidation type="list" allowBlank="1" showInputMessage="1" showErrorMessage="1">
          <x14:formula1>
            <xm:f>IF($F$77=プルダウン用!$M$13,INDIRECT("対策2"),0)</xm:f>
          </x14:formula1>
          <xm:sqref>I77:I78</xm:sqref>
        </x14:dataValidation>
        <x14:dataValidation type="list" allowBlank="1" showInputMessage="1" showErrorMessage="1">
          <x14:formula1>
            <xm:f>IF($F$80=プルダウン用!$M$13,INDIRECT("対策2"),0)</xm:f>
          </x14:formula1>
          <xm:sqref>I80:I87</xm:sqref>
        </x14:dataValidation>
        <x14:dataValidation type="list" allowBlank="1" showInputMessage="1" showErrorMessage="1">
          <x14:formula1>
            <xm:f>IF($D$89=プルダウン用!$M$4,INDIRECT("対策1"),0)</xm:f>
          </x14:formula1>
          <xm:sqref>F89:F91</xm:sqref>
        </x14:dataValidation>
        <x14:dataValidation type="list" allowBlank="1" showInputMessage="1" showErrorMessage="1">
          <x14:formula1>
            <xm:f>IF($F$89=プルダウン用!$M$13,INDIRECT("対策2"),0)</xm:f>
          </x14:formula1>
          <xm:sqref>I89:I90</xm:sqref>
        </x14:dataValidation>
        <x14:dataValidation type="list" allowBlank="1" showInputMessage="1" showErrorMessage="1">
          <x14:formula1>
            <xm:f>IF($D$92=プルダウン用!$M$4,INDIRECT("対策1"),0)</xm:f>
          </x14:formula1>
          <xm:sqref>F92:F94</xm:sqref>
        </x14:dataValidation>
        <x14:dataValidation type="list" allowBlank="1" showInputMessage="1" showErrorMessage="1">
          <x14:formula1>
            <xm:f>IF($F$92=プルダウン用!$M$13,INDIRECT("対策2"),0)</xm:f>
          </x14:formula1>
          <xm:sqref>I92:I93</xm:sqref>
        </x14:dataValidation>
        <x14:dataValidation type="list" allowBlank="1" showInputMessage="1" showErrorMessage="1">
          <x14:formula1>
            <xm:f>IF($D$95=プルダウン用!$M$4,INDIRECT("対策1"),0)</xm:f>
          </x14:formula1>
          <xm:sqref>F95:F97</xm:sqref>
        </x14:dataValidation>
        <x14:dataValidation type="list" allowBlank="1" showInputMessage="1" showErrorMessage="1">
          <x14:formula1>
            <xm:f>IF($F$95=プルダウン用!$M$13,INDIRECT("対策2"),0)</xm:f>
          </x14:formula1>
          <xm:sqref>I95:I96</xm:sqref>
        </x14:dataValidation>
        <x14:dataValidation type="list" allowBlank="1" showInputMessage="1" showErrorMessage="1">
          <x14:formula1>
            <xm:f>IF($D$102=プルダウン用!$M$4,INDIRECT("対策1"),0)</xm:f>
          </x14:formula1>
          <xm:sqref>F102:F104</xm:sqref>
        </x14:dataValidation>
        <x14:dataValidation type="list" allowBlank="1" showInputMessage="1" showErrorMessage="1">
          <x14:formula1>
            <xm:f>IF($F$102=プルダウン用!$M$13,INDIRECT("対策2"),0)</xm:f>
          </x14:formula1>
          <xm:sqref>I102:I103</xm:sqref>
        </x14:dataValidation>
        <x14:dataValidation type="list" allowBlank="1" showInputMessage="1" showErrorMessage="1">
          <x14:formula1>
            <xm:f>IF($D$105=プルダウン用!$M$4,INDIRECT("対策1"),0)</xm:f>
          </x14:formula1>
          <xm:sqref>F105:F107</xm:sqref>
        </x14:dataValidation>
        <x14:dataValidation type="list" allowBlank="1" showInputMessage="1" showErrorMessage="1">
          <x14:formula1>
            <xm:f>IF($F$105=プルダウン用!$M$13,INDIRECT("対策2"),0)</xm:f>
          </x14:formula1>
          <xm:sqref>I105:I106</xm:sqref>
        </x14:dataValidation>
        <x14:dataValidation type="list" allowBlank="1" showInputMessage="1" showErrorMessage="1">
          <x14:formula1>
            <xm:f>IF($D$108=プルダウン用!$M$4,INDIRECT("対策1"),0)</xm:f>
          </x14:formula1>
          <xm:sqref>F108:F110</xm:sqref>
        </x14:dataValidation>
        <x14:dataValidation type="list" allowBlank="1" showInputMessage="1" showErrorMessage="1">
          <x14:formula1>
            <xm:f>IF($F$108=プルダウン用!$M$13,INDIRECT("対策2"),0)</xm:f>
          </x14:formula1>
          <xm:sqref>I108:I109</xm:sqref>
        </x14:dataValidation>
        <x14:dataValidation type="list" allowBlank="1" showInputMessage="1" showErrorMessage="1">
          <x14:formula1>
            <xm:f>IF($F$111=プルダウン用!$M$13,INDIRECT("対策2"),0)</xm:f>
          </x14:formula1>
          <xm:sqref>I111:I114</xm:sqref>
        </x14:dataValidation>
        <x14:dataValidation type="list" allowBlank="1" showInputMessage="1" showErrorMessage="1">
          <x14:formula1>
            <xm:f>IF($D$116=プルダウン用!$M$4,INDIRECT("対策1"),0)</xm:f>
          </x14:formula1>
          <xm:sqref>F116:F118</xm:sqref>
        </x14:dataValidation>
        <x14:dataValidation type="list" allowBlank="1" showInputMessage="1" showErrorMessage="1">
          <x14:formula1>
            <xm:f>IF($F$116=プルダウン用!$M$13,INDIRECT("対策2"),0)</xm:f>
          </x14:formula1>
          <xm:sqref>I116:I117</xm:sqref>
        </x14:dataValidation>
        <x14:dataValidation type="list" allowBlank="1" showInputMessage="1" showErrorMessage="1">
          <x14:formula1>
            <xm:f>IF($D$119=プルダウン用!$M$4,INDIRECT("対策1"),0)</xm:f>
          </x14:formula1>
          <xm:sqref>F119:F121</xm:sqref>
        </x14:dataValidation>
        <x14:dataValidation type="list" allowBlank="1" showInputMessage="1" showErrorMessage="1">
          <x14:formula1>
            <xm:f>IF($F$119=プルダウン用!$M$13,INDIRECT("対策2"),0)</xm:f>
          </x14:formula1>
          <xm:sqref>I119:I120</xm:sqref>
        </x14:dataValidation>
        <x14:dataValidation type="list" allowBlank="1" showInputMessage="1" showErrorMessage="1">
          <x14:formula1>
            <xm:f>IF($D$122=プルダウン用!$M$4,INDIRECT("対策1"),0)</xm:f>
          </x14:formula1>
          <xm:sqref>F122:F124</xm:sqref>
        </x14:dataValidation>
        <x14:dataValidation type="list" allowBlank="1" showInputMessage="1" showErrorMessage="1">
          <x14:formula1>
            <xm:f>IF($F$122=プルダウン用!$M$13,INDIRECT("対策2"),0)</xm:f>
          </x14:formula1>
          <xm:sqref>I122:I123</xm:sqref>
        </x14:dataValidation>
        <x14:dataValidation type="list" allowBlank="1" showInputMessage="1" showErrorMessage="1">
          <x14:formula1>
            <xm:f>IF($F$129=プルダウン用!$M$13,INDIRECT("対策2"),0)</xm:f>
          </x14:formula1>
          <xm:sqref>I129:I132</xm:sqref>
        </x14:dataValidation>
        <x14:dataValidation type="list" allowBlank="1" showInputMessage="1" showErrorMessage="1">
          <x14:formula1>
            <xm:f>IF($D$134=プルダウン用!$M$4,INDIRECT("対策1"),0)</xm:f>
          </x14:formula1>
          <xm:sqref>F134:F136</xm:sqref>
        </x14:dataValidation>
        <x14:dataValidation type="list" allowBlank="1" showInputMessage="1" showErrorMessage="1">
          <x14:formula1>
            <xm:f>IF($F$134=プルダウン用!$M$13,INDIRECT("対策2"),0)</xm:f>
          </x14:formula1>
          <xm:sqref>I134:I135</xm:sqref>
        </x14:dataValidation>
        <x14:dataValidation type="list" allowBlank="1" showInputMessage="1" showErrorMessage="1">
          <x14:formula1>
            <xm:f>IF($D$137=プルダウン用!$M$4,INDIRECT("対策1"),0)</xm:f>
          </x14:formula1>
          <xm:sqref>F137:F139</xm:sqref>
        </x14:dataValidation>
        <x14:dataValidation type="list" allowBlank="1" showInputMessage="1" showErrorMessage="1">
          <x14:formula1>
            <xm:f>IF($F$137=プルダウン用!$M$13,INDIRECT("対策2"),0)</xm:f>
          </x14:formula1>
          <xm:sqref>I137:I138</xm:sqref>
        </x14:dataValidation>
        <x14:dataValidation type="list" allowBlank="1" showInputMessage="1" showErrorMessage="1">
          <x14:formula1>
            <xm:f>IF($F$140=プルダウン用!$M$13,INDIRECT("対策2"),0)</xm:f>
          </x14:formula1>
          <xm:sqref>I140:I144</xm:sqref>
        </x14:dataValidation>
        <x14:dataValidation type="list" allowBlank="1" showInputMessage="1" showErrorMessage="1">
          <x14:formula1>
            <xm:f>IF($F$146=プルダウン用!$M$13,INDIRECT("対策2"),0)</xm:f>
          </x14:formula1>
          <xm:sqref>I146:I149</xm:sqref>
        </x14:dataValidation>
        <x14:dataValidation type="list" allowBlank="1" showInputMessage="1" showErrorMessage="1">
          <x14:formula1>
            <xm:f>IF($D$151=プルダウン用!$M$4,INDIRECT("対策1"),0)</xm:f>
          </x14:formula1>
          <xm:sqref>F151:F153</xm:sqref>
        </x14:dataValidation>
        <x14:dataValidation type="list" allowBlank="1" showInputMessage="1" showErrorMessage="1">
          <x14:formula1>
            <xm:f>IF($F$151=プルダウン用!$M$13,INDIRECT("対策2"),0)</xm:f>
          </x14:formula1>
          <xm:sqref>I151:I152</xm:sqref>
        </x14:dataValidation>
        <x14:dataValidation type="list" allowBlank="1" showInputMessage="1" showErrorMessage="1">
          <x14:formula1>
            <xm:f>IF($D$154=プルダウン用!$M$4,INDIRECT("対策1"),0)</xm:f>
          </x14:formula1>
          <xm:sqref>F154:F156</xm:sqref>
        </x14:dataValidation>
        <x14:dataValidation type="list" allowBlank="1" showInputMessage="1" showErrorMessage="1">
          <x14:formula1>
            <xm:f>IF($F$154=プルダウン用!$M$13,INDIRECT("対策2"),0)</xm:f>
          </x14:formula1>
          <xm:sqref>I154:I155</xm:sqref>
        </x14:dataValidation>
        <x14:dataValidation type="list" allowBlank="1" showInputMessage="1" showErrorMessage="1">
          <x14:formula1>
            <xm:f>IF($D$157=プルダウン用!$M$4,INDIRECT("対策1"),0)</xm:f>
          </x14:formula1>
          <xm:sqref>F157:F159</xm:sqref>
        </x14:dataValidation>
        <x14:dataValidation type="list" allowBlank="1" showInputMessage="1" showErrorMessage="1">
          <x14:formula1>
            <xm:f>IF($F$157=プルダウン用!$M$13,INDIRECT("対策2"),0)</xm:f>
          </x14:formula1>
          <xm:sqref>I157:I158</xm:sqref>
        </x14:dataValidation>
        <x14:dataValidation type="list" allowBlank="1" showInputMessage="1" showErrorMessage="1">
          <x14:formula1>
            <xm:f>IF($D$164=プルダウン用!$M$4,INDIRECT("対策1"),0)</xm:f>
          </x14:formula1>
          <xm:sqref>F164:F166</xm:sqref>
        </x14:dataValidation>
        <x14:dataValidation type="list" allowBlank="1" showInputMessage="1" showErrorMessage="1">
          <x14:formula1>
            <xm:f>IF($F$164=プルダウン用!$M$13,INDIRECT("対策2"),0)</xm:f>
          </x14:formula1>
          <xm:sqref>I164:I165</xm:sqref>
        </x14:dataValidation>
        <x14:dataValidation type="list" allowBlank="1" showInputMessage="1" showErrorMessage="1">
          <x14:formula1>
            <xm:f>IF($D$167=プルダウン用!$M$4,INDIRECT("対策1"),0)</xm:f>
          </x14:formula1>
          <xm:sqref>F167:F169</xm:sqref>
        </x14:dataValidation>
        <x14:dataValidation type="list" allowBlank="1" showInputMessage="1" showErrorMessage="1">
          <x14:formula1>
            <xm:f>IF($F$167=プルダウン用!$M$13,INDIRECT("対策2"),0)</xm:f>
          </x14:formula1>
          <xm:sqref>I167:I168</xm:sqref>
        </x14:dataValidation>
        <x14:dataValidation type="list" allowBlank="1" showInputMessage="1" showErrorMessage="1">
          <x14:formula1>
            <xm:f>IF($D$170=プルダウン用!$M$4,INDIRECT("対策1"),0)</xm:f>
          </x14:formula1>
          <xm:sqref>F170:F172</xm:sqref>
        </x14:dataValidation>
        <x14:dataValidation type="list" allowBlank="1" showInputMessage="1" showErrorMessage="1">
          <x14:formula1>
            <xm:f>IF($F$170=プルダウン用!$M$13,INDIRECT("対策2"),0)</xm:f>
          </x14:formula1>
          <xm:sqref>I170:I171</xm:sqref>
        </x14:dataValidation>
        <x14:dataValidation type="list" allowBlank="1" showInputMessage="1" showErrorMessage="1">
          <x14:formula1>
            <xm:f>IF($F$173=プルダウン用!$M$13,INDIRECT("対策2"),0)</xm:f>
          </x14:formula1>
          <xm:sqref>I173:I175</xm:sqref>
        </x14:dataValidation>
        <x14:dataValidation type="list" allowBlank="1" showInputMessage="1" showErrorMessage="1">
          <x14:formula1>
            <xm:f>IF($D$177=プルダウン用!$M$4,INDIRECT("対策1"),0)</xm:f>
          </x14:formula1>
          <xm:sqref>F177:F179</xm:sqref>
        </x14:dataValidation>
        <x14:dataValidation type="list" allowBlank="1" showInputMessage="1" showErrorMessage="1">
          <x14:formula1>
            <xm:f>IF($F$177=プルダウン用!$M$13,INDIRECT("対策2"),0)</xm:f>
          </x14:formula1>
          <xm:sqref>I177:I178</xm:sqref>
        </x14:dataValidation>
        <x14:dataValidation type="list" allowBlank="1" showInputMessage="1" showErrorMessage="1">
          <x14:formula1>
            <xm:f>IF($D$180=プルダウン用!$M$4,INDIRECT("対策1"),0)</xm:f>
          </x14:formula1>
          <xm:sqref>F180:F182</xm:sqref>
        </x14:dataValidation>
        <x14:dataValidation type="list" allowBlank="1" showInputMessage="1" showErrorMessage="1">
          <x14:formula1>
            <xm:f>IF($F$180=プルダウン用!$M$13,INDIRECT("対策2"),0)</xm:f>
          </x14:formula1>
          <xm:sqref>I180:I181</xm:sqref>
        </x14:dataValidation>
        <x14:dataValidation type="list" allowBlank="1" showInputMessage="1" showErrorMessage="1">
          <x14:formula1>
            <xm:f>IF($D$183=プルダウン用!$M$4,INDIRECT("対策1"),0)</xm:f>
          </x14:formula1>
          <xm:sqref>F183:F185</xm:sqref>
        </x14:dataValidation>
        <x14:dataValidation type="list" allowBlank="1" showInputMessage="1" showErrorMessage="1">
          <x14:formula1>
            <xm:f>IF($F$183=プルダウン用!$M$13,INDIRECT("対策2"),0)</xm:f>
          </x14:formula1>
          <xm:sqref>I183:I184</xm:sqref>
        </x14:dataValidation>
        <x14:dataValidation type="list" allowBlank="1" showInputMessage="1" showErrorMessage="1">
          <x14:formula1>
            <xm:f>IF($F$186=プルダウン用!$M$13,INDIRECT("対策2"),0)</xm:f>
          </x14:formula1>
          <xm:sqref>I186:I189</xm:sqref>
        </x14:dataValidation>
        <x14:dataValidation type="list" allowBlank="1" showInputMessage="1" showErrorMessage="1">
          <x14:formula1>
            <xm:f>IF($D$191=プルダウン用!$M$4,INDIRECT("対策1"),0)</xm:f>
          </x14:formula1>
          <xm:sqref>F191:F193</xm:sqref>
        </x14:dataValidation>
        <x14:dataValidation type="list" allowBlank="1" showInputMessage="1" showErrorMessage="1">
          <x14:formula1>
            <xm:f>IF($F$191=プルダウン用!$M$13,INDIRECT("対策2"),0)</xm:f>
          </x14:formula1>
          <xm:sqref>I191:I192</xm:sqref>
        </x14:dataValidation>
        <x14:dataValidation type="list" allowBlank="1" showInputMessage="1" showErrorMessage="1">
          <x14:formula1>
            <xm:f>IF($D$194=プルダウン用!$M$4,INDIRECT("対策1"),0)</xm:f>
          </x14:formula1>
          <xm:sqref>F194:F196</xm:sqref>
        </x14:dataValidation>
        <x14:dataValidation type="list" allowBlank="1" showInputMessage="1" showErrorMessage="1">
          <x14:formula1>
            <xm:f>IF($F$194=プルダウン用!$M$13,INDIRECT("対策2"),0)</xm:f>
          </x14:formula1>
          <xm:sqref>I194:I195</xm:sqref>
        </x14:dataValidation>
        <x14:dataValidation type="list" allowBlank="1" showInputMessage="1" showErrorMessage="1">
          <x14:formula1>
            <xm:f>IF($D$201=プルダウン用!$M$4,INDIRECT("対策1"),0)</xm:f>
          </x14:formula1>
          <xm:sqref>F201:F203</xm:sqref>
        </x14:dataValidation>
        <x14:dataValidation type="list" allowBlank="1" showInputMessage="1" showErrorMessage="1">
          <x14:formula1>
            <xm:f>IF($F$201=プルダウン用!$M$13,INDIRECT("対策2"),0)</xm:f>
          </x14:formula1>
          <xm:sqref>I201:I202</xm:sqref>
        </x14:dataValidation>
        <x14:dataValidation type="list" allowBlank="1" showInputMessage="1" showErrorMessage="1">
          <x14:formula1>
            <xm:f>IF($F$204=プルダウン用!$M$13,INDIRECT("対策2"),0)</xm:f>
          </x14:formula1>
          <xm:sqref>I204:I206</xm:sqref>
        </x14:dataValidation>
        <x14:dataValidation type="list" allowBlank="1" showInputMessage="1" showErrorMessage="1">
          <x14:formula1>
            <xm:f>IF($D$208=プルダウン用!$M$4,INDIRECT("対策1"),0)</xm:f>
          </x14:formula1>
          <xm:sqref>F208:F210</xm:sqref>
        </x14:dataValidation>
        <x14:dataValidation type="list" allowBlank="1" showInputMessage="1" showErrorMessage="1">
          <x14:formula1>
            <xm:f>IF($F$208=プルダウン用!$M$13,INDIRECT("対策2"),0)</xm:f>
          </x14:formula1>
          <xm:sqref>I208:I209</xm:sqref>
        </x14:dataValidation>
        <x14:dataValidation type="list" allowBlank="1" showInputMessage="1" showErrorMessage="1">
          <x14:formula1>
            <xm:f>IF($D$211=プルダウン用!$M$4,INDIRECT("対策1"),0)</xm:f>
          </x14:formula1>
          <xm:sqref>F211:F213</xm:sqref>
        </x14:dataValidation>
        <x14:dataValidation type="list" allowBlank="1" showInputMessage="1" showErrorMessage="1">
          <x14:formula1>
            <xm:f>IF($F$211=プルダウン用!$M$13,INDIRECT("対策2"),0)</xm:f>
          </x14:formula1>
          <xm:sqref>I211:I212</xm:sqref>
        </x14:dataValidation>
        <x14:dataValidation type="list" allowBlank="1" showInputMessage="1" showErrorMessage="1">
          <x14:formula1>
            <xm:f>IF($F$214=プルダウン用!$M$13,INDIRECT("対策2"),0)</xm:f>
          </x14:formula1>
          <xm:sqref>I214:I216</xm:sqref>
        </x14:dataValidation>
        <x14:dataValidation type="list" allowBlank="1" showInputMessage="1" showErrorMessage="1">
          <x14:formula1>
            <xm:f>IF($D$218=プルダウン用!$M$4,INDIRECT("対策1"),0)</xm:f>
          </x14:formula1>
          <xm:sqref>F218:F220</xm:sqref>
        </x14:dataValidation>
        <x14:dataValidation type="list" allowBlank="1" showInputMessage="1" showErrorMessage="1">
          <x14:formula1>
            <xm:f>IF($F$218=プルダウン用!$M$13,INDIRECT("対策2"),0)</xm:f>
          </x14:formula1>
          <xm:sqref>I218:I219</xm:sqref>
        </x14:dataValidation>
        <x14:dataValidation type="list" allowBlank="1" showInputMessage="1" showErrorMessage="1">
          <x14:formula1>
            <xm:f>IF($D$227=プルダウン用!$M$4,INDIRECT("対策1"),0)</xm:f>
          </x14:formula1>
          <xm:sqref>F227:F229</xm:sqref>
        </x14:dataValidation>
        <x14:dataValidation type="list" allowBlank="1" showInputMessage="1" showErrorMessage="1">
          <x14:formula1>
            <xm:f>IF($F$227=プルダウン用!$M$13,INDIRECT("対策2"),0)</xm:f>
          </x14:formula1>
          <xm:sqref>I227:I228</xm:sqref>
        </x14:dataValidation>
        <x14:dataValidation type="list" allowBlank="1" showInputMessage="1" showErrorMessage="1">
          <x14:formula1>
            <xm:f>IF($D$230=プルダウン用!$M$4,INDIRECT("対策1"),0)</xm:f>
          </x14:formula1>
          <xm:sqref>F230:F232</xm:sqref>
        </x14:dataValidation>
        <x14:dataValidation type="list" allowBlank="1" showInputMessage="1" showErrorMessage="1">
          <x14:formula1>
            <xm:f>IF($F$230=プルダウン用!$M$13,INDIRECT("対策2"),0)</xm:f>
          </x14:formula1>
          <xm:sqref>I230:I231</xm:sqref>
        </x14:dataValidation>
        <x14:dataValidation type="list" allowBlank="1" showInputMessage="1" showErrorMessage="1">
          <x14:formula1>
            <xm:f>IF($D$233=プルダウン用!$M$4,INDIRECT("対策1"),0)</xm:f>
          </x14:formula1>
          <xm:sqref>F233:F235</xm:sqref>
        </x14:dataValidation>
        <x14:dataValidation type="list" allowBlank="1" showInputMessage="1" showErrorMessage="1">
          <x14:formula1>
            <xm:f>IF($F$233=プルダウン用!$M$13,INDIRECT("対策2"),0)</xm:f>
          </x14:formula1>
          <xm:sqref>I233:I234</xm:sqref>
        </x14:dataValidation>
        <x14:dataValidation type="list" allowBlank="1" showInputMessage="1" showErrorMessage="1">
          <x14:formula1>
            <xm:f>IF($F$236=プルダウン用!$M$13,INDIRECT("対策2"),0)</xm:f>
          </x14:formula1>
          <xm:sqref>I236:I239</xm:sqref>
        </x14:dataValidation>
        <x14:dataValidation type="list" allowBlank="1" showInputMessage="1" showErrorMessage="1">
          <x14:formula1>
            <xm:f>IF($D$241=プルダウン用!$M$4,INDIRECT("対策1"),0)</xm:f>
          </x14:formula1>
          <xm:sqref>F241:F243</xm:sqref>
        </x14:dataValidation>
        <x14:dataValidation type="list" allowBlank="1" showInputMessage="1" showErrorMessage="1">
          <x14:formula1>
            <xm:f>IF($F$241=プルダウン用!$M$13,INDIRECT("対策2"),0)</xm:f>
          </x14:formula1>
          <xm:sqref>I241:I242</xm:sqref>
        </x14:dataValidation>
        <x14:dataValidation type="list" allowBlank="1" showInputMessage="1" showErrorMessage="1">
          <x14:formula1>
            <xm:f>IF($F$248=プルダウン用!$M$13,INDIRECT("対策2"),0)</xm:f>
          </x14:formula1>
          <xm:sqref>I248:I251</xm:sqref>
        </x14:dataValidation>
        <x14:dataValidation type="list" allowBlank="1" showInputMessage="1" showErrorMessage="1">
          <x14:formula1>
            <xm:f>IF($D$253=プルダウン用!$M$4,INDIRECT("対策1"),0)</xm:f>
          </x14:formula1>
          <xm:sqref>F253:F255</xm:sqref>
        </x14:dataValidation>
        <x14:dataValidation type="list" allowBlank="1" showInputMessage="1" showErrorMessage="1">
          <x14:formula1>
            <xm:f>IF($F$253=プルダウン用!$M$13,INDIRECT("対策2"),0)</xm:f>
          </x14:formula1>
          <xm:sqref>I253:I254</xm:sqref>
        </x14:dataValidation>
        <x14:dataValidation type="list" allowBlank="1" showInputMessage="1" showErrorMessage="1">
          <x14:formula1>
            <xm:f>IF($D$256=プルダウン用!$M$4,INDIRECT("対策1"),0)</xm:f>
          </x14:formula1>
          <xm:sqref>F256:F258</xm:sqref>
        </x14:dataValidation>
        <x14:dataValidation type="list" allowBlank="1" showInputMessage="1" showErrorMessage="1">
          <x14:formula1>
            <xm:f>IF($F$256=プルダウン用!$M$13,INDIRECT("対策2"),0)</xm:f>
          </x14:formula1>
          <xm:sqref>I256:I257</xm:sqref>
        </x14:dataValidation>
        <x14:dataValidation type="list" allowBlank="1" showInputMessage="1" showErrorMessage="1">
          <x14:formula1>
            <xm:f>IF($F$259=プルダウン用!$M$13,INDIRECT("対策2"),0)</xm:f>
          </x14:formula1>
          <xm:sqref>I259:I262</xm:sqref>
        </x14:dataValidation>
        <x14:dataValidation type="list" allowBlank="1" showInputMessage="1" showErrorMessage="1">
          <x14:formula1>
            <xm:f>IF($D$264=プルダウン用!$M$4,INDIRECT("対策1"),0)</xm:f>
          </x14:formula1>
          <xm:sqref>F264:F266</xm:sqref>
        </x14:dataValidation>
        <x14:dataValidation type="list" allowBlank="1" showInputMessage="1" showErrorMessage="1">
          <x14:formula1>
            <xm:f>IF($F$264=プルダウン用!$M$13,INDIRECT("対策2"),0)</xm:f>
          </x14:formula1>
          <xm:sqref>I264:I265</xm:sqref>
        </x14:dataValidation>
        <x14:dataValidation type="list" allowBlank="1" showInputMessage="1" showErrorMessage="1">
          <x14:formula1>
            <xm:f>IF($D$267=プルダウン用!$M$4,INDIRECT("対策1"),0)</xm:f>
          </x14:formula1>
          <xm:sqref>F267:F269</xm:sqref>
        </x14:dataValidation>
        <x14:dataValidation type="list" allowBlank="1" showInputMessage="1" showErrorMessage="1">
          <x14:formula1>
            <xm:f>IF($F$267=プルダウン用!$M$13,INDIRECT("対策2"),0)</xm:f>
          </x14:formula1>
          <xm:sqref>I267:I268</xm:sqref>
        </x14:dataValidation>
        <x14:dataValidation type="list" allowBlank="1" showInputMessage="1" showErrorMessage="1">
          <x14:formula1>
            <xm:f>IF($D$274=プルダウン用!$M$4,INDIRECT("対策1"),0)</xm:f>
          </x14:formula1>
          <xm:sqref>F274:F276</xm:sqref>
        </x14:dataValidation>
        <x14:dataValidation type="list" allowBlank="1" showInputMessage="1" showErrorMessage="1">
          <x14:formula1>
            <xm:f>IF($F$274=プルダウン用!$M$13,INDIRECT("対策2"),0)</xm:f>
          </x14:formula1>
          <xm:sqref>I274:I275</xm:sqref>
        </x14:dataValidation>
        <x14:dataValidation type="list" allowBlank="1" showInputMessage="1" showErrorMessage="1">
          <x14:formula1>
            <xm:f>IF($D$277=プルダウン用!$M$4,INDIRECT("対策1"),0)</xm:f>
          </x14:formula1>
          <xm:sqref>F277:F279</xm:sqref>
        </x14:dataValidation>
        <x14:dataValidation type="list" allowBlank="1" showInputMessage="1" showErrorMessage="1">
          <x14:formula1>
            <xm:f>IF($F$277=プルダウン用!$M$13,INDIRECT("対策2"),0)</xm:f>
          </x14:formula1>
          <xm:sqref>I277:I278</xm:sqref>
        </x14:dataValidation>
        <x14:dataValidation type="list" allowBlank="1" showInputMessage="1" showErrorMessage="1">
          <x14:formula1>
            <xm:f>IF($D$280=プルダウン用!$M$4,INDIRECT("対策1"),0)</xm:f>
          </x14:formula1>
          <xm:sqref>F280:F282</xm:sqref>
        </x14:dataValidation>
        <x14:dataValidation type="list" allowBlank="1" showInputMessage="1" showErrorMessage="1">
          <x14:formula1>
            <xm:f>IF($F$280=プルダウン用!$M$13,INDIRECT("対策2"),0)</xm:f>
          </x14:formula1>
          <xm:sqref>I280:I281</xm:sqref>
        </x14:dataValidation>
        <x14:dataValidation type="list" allowBlank="1" showInputMessage="1" showErrorMessage="1">
          <x14:formula1>
            <xm:f>IF($F$283=プルダウン用!$M$13,INDIRECT("対策2"),0)</xm:f>
          </x14:formula1>
          <xm:sqref>I283:I285</xm:sqref>
        </x14:dataValidation>
        <x14:dataValidation type="list" allowBlank="1" showInputMessage="1" showErrorMessage="1">
          <x14:formula1>
            <xm:f>IF($D$287=プルダウン用!$M$4,INDIRECT("対策1"),0)</xm:f>
          </x14:formula1>
          <xm:sqref>F287:F289</xm:sqref>
        </x14:dataValidation>
        <x14:dataValidation type="list" allowBlank="1" showInputMessage="1" showErrorMessage="1">
          <x14:formula1>
            <xm:f>IF($F$287=プルダウン用!$M$13,INDIRECT("対策2"),0)</xm:f>
          </x14:formula1>
          <xm:sqref>I287:I288</xm:sqref>
        </x14:dataValidation>
        <x14:dataValidation type="list" allowBlank="1" showInputMessage="1" showErrorMessage="1">
          <x14:formula1>
            <xm:f>IF($D$290=プルダウン用!$M$4,INDIRECT("対策1"),0)</xm:f>
          </x14:formula1>
          <xm:sqref>F290:F292</xm:sqref>
        </x14:dataValidation>
        <x14:dataValidation type="list" allowBlank="1" showInputMessage="1" showErrorMessage="1">
          <x14:formula1>
            <xm:f>IF($F$290=プルダウン用!$M$13,INDIRECT("対策2"),0)</xm:f>
          </x14:formula1>
          <xm:sqref>I290:I291</xm:sqref>
        </x14:dataValidation>
        <x14:dataValidation type="list" allowBlank="1" showInputMessage="1" showErrorMessage="1">
          <x14:formula1>
            <xm:f>IF($F$293=プルダウン用!$M$13,INDIRECT("対策2"),0)</xm:f>
          </x14:formula1>
          <xm:sqref>I293:I296</xm:sqref>
        </x14:dataValidation>
        <x14:dataValidation type="list" allowBlank="1" showInputMessage="1" showErrorMessage="1">
          <x14:formula1>
            <xm:f>IF($D$298=プルダウン用!$M$4,INDIRECT("対策1"),0)</xm:f>
          </x14:formula1>
          <xm:sqref>F298:F300</xm:sqref>
        </x14:dataValidation>
        <x14:dataValidation type="list" allowBlank="1" showInputMessage="1" showErrorMessage="1">
          <x14:formula1>
            <xm:f>IF($F$298=プルダウン用!$M$13,INDIRECT("対策2"),0)</xm:f>
          </x14:formula1>
          <xm:sqref>I298:I299</xm:sqref>
        </x14:dataValidation>
        <x14:dataValidation type="list" allowBlank="1" showInputMessage="1" showErrorMessage="1">
          <x14:formula1>
            <xm:f>IF($F$301=プルダウン用!$M$13,INDIRECT("対策2"),0)</xm:f>
          </x14:formula1>
          <xm:sqref>I301:I303</xm:sqref>
        </x14:dataValidation>
        <x14:dataValidation type="list" allowBlank="1" showInputMessage="1" showErrorMessage="1">
          <x14:formula1>
            <xm:f>IF($F$309=プルダウン用!$M$13,INDIRECT("対策2"),0)</xm:f>
          </x14:formula1>
          <xm:sqref>I309:I310</xm:sqref>
        </x14:dataValidation>
        <x14:dataValidation type="list" allowBlank="1" showInputMessage="1" showErrorMessage="1">
          <x14:formula1>
            <xm:f>IF($D$309=プルダウン用!$M$4,INDIRECT("対策1"),0)</xm:f>
          </x14:formula1>
          <xm:sqref>F309:F311</xm:sqref>
        </x14:dataValidation>
        <x14:dataValidation type="list" allowBlank="1" showInputMessage="1" showErrorMessage="1">
          <x14:formula1>
            <xm:f>IF($D$316=プルダウン用!$M$4,INDIRECT("対策1"),0)</xm:f>
          </x14:formula1>
          <xm:sqref>F316:F318</xm:sqref>
        </x14:dataValidation>
        <x14:dataValidation type="list" allowBlank="1" showInputMessage="1" showErrorMessage="1">
          <x14:formula1>
            <xm:f>IF($F$316=プルダウン用!$M$13,INDIRECT("対策2"),0)</xm:f>
          </x14:formula1>
          <xm:sqref>I316:I317</xm:sqref>
        </x14:dataValidation>
        <x14:dataValidation type="list" allowBlank="1" showInputMessage="1" showErrorMessage="1">
          <x14:formula1>
            <xm:f>IF($D$319=プルダウン用!$M$4,INDIRECT("対策1"),0)</xm:f>
          </x14:formula1>
          <xm:sqref>F319:F321</xm:sqref>
        </x14:dataValidation>
        <x14:dataValidation type="list" allowBlank="1" showInputMessage="1" showErrorMessage="1">
          <x14:formula1>
            <xm:f>IF($F$319=プルダウン用!$M$13,INDIRECT("対策2"),0)</xm:f>
          </x14:formula1>
          <xm:sqref>I319:I320</xm:sqref>
        </x14:dataValidation>
        <x14:dataValidation type="list" allowBlank="1" showInputMessage="1" showErrorMessage="1">
          <x14:formula1>
            <xm:f>IF($D$322=プルダウン用!$M$4,INDIRECT("対策1"),0)</xm:f>
          </x14:formula1>
          <xm:sqref>F322:F324</xm:sqref>
        </x14:dataValidation>
        <x14:dataValidation type="list" allowBlank="1" showInputMessage="1" showErrorMessage="1">
          <x14:formula1>
            <xm:f>IF($F$322=プルダウン用!$M$13,INDIRECT("対策2"),0)</xm:f>
          </x14:formula1>
          <xm:sqref>I322:I323</xm:sqref>
        </x14:dataValidation>
        <x14:dataValidation type="list" allowBlank="1" showInputMessage="1" showErrorMessage="1">
          <x14:formula1>
            <xm:f>IF($D$325=プルダウン用!$M$4,INDIRECT("対策1"),0)</xm:f>
          </x14:formula1>
          <xm:sqref>F325:F327</xm:sqref>
        </x14:dataValidation>
        <x14:dataValidation type="list" allowBlank="1" showInputMessage="1" showErrorMessage="1">
          <x14:formula1>
            <xm:f>IF($F$325=プルダウン用!$M$13,INDIRECT("対策2"),0)</xm:f>
          </x14:formula1>
          <xm:sqref>I325:I326</xm:sqref>
        </x14:dataValidation>
        <x14:dataValidation type="list" allowBlank="1" showInputMessage="1" showErrorMessage="1">
          <x14:formula1>
            <xm:f>IF($D$332=プルダウン用!$M$4,INDIRECT("対策1"),0)</xm:f>
          </x14:formula1>
          <xm:sqref>F332:F334</xm:sqref>
        </x14:dataValidation>
        <x14:dataValidation type="list" allowBlank="1" showInputMessage="1" showErrorMessage="1">
          <x14:formula1>
            <xm:f>IF($F$332=プルダウン用!$M$13,INDIRECT("対策2"),0)</xm:f>
          </x14:formula1>
          <xm:sqref>I332:I333</xm:sqref>
        </x14:dataValidation>
        <x14:dataValidation type="list" allowBlank="1" showInputMessage="1" showErrorMessage="1">
          <x14:formula1>
            <xm:f>IF($F$335=プルダウン用!$M$13,INDIRECT("対策2"),0)</xm:f>
          </x14:formula1>
          <xm:sqref>I335:I336</xm:sqref>
        </x14:dataValidation>
        <x14:dataValidation type="list" allowBlank="1" showInputMessage="1" showErrorMessage="1">
          <x14:formula1>
            <xm:f>IF($D$335=プルダウン用!$M$4,INDIRECT("対策1"),0)</xm:f>
          </x14:formula1>
          <xm:sqref>F335:F337</xm:sqref>
        </x14:dataValidation>
        <x14:dataValidation type="list" allowBlank="1" showInputMessage="1" showErrorMessage="1">
          <x14:formula1>
            <xm:f>IF($D$338=プルダウン用!$M$4,INDIRECT("対策1"),0)</xm:f>
          </x14:formula1>
          <xm:sqref>F338:F340</xm:sqref>
        </x14:dataValidation>
        <x14:dataValidation type="list" allowBlank="1" showInputMessage="1" showErrorMessage="1">
          <x14:formula1>
            <xm:f>IF($F$338=プルダウン用!$M$13,INDIRECT("対策2"),0)</xm:f>
          </x14:formula1>
          <xm:sqref>I338:I339</xm:sqref>
        </x14:dataValidation>
        <x14:dataValidation type="list" allowBlank="1" showInputMessage="1" showErrorMessage="1">
          <x14:formula1>
            <xm:f>IF($F$341=プルダウン用!$M$13,INDIRECT("対策2"),0)</xm:f>
          </x14:formula1>
          <xm:sqref>I341:I343</xm:sqref>
        </x14:dataValidation>
        <x14:dataValidation type="list" allowBlank="1" showInputMessage="1" showErrorMessage="1">
          <x14:formula1>
            <xm:f>IF($D$345=プルダウン用!$M$4,INDIRECT("対策1"),0)</xm:f>
          </x14:formula1>
          <xm:sqref>F345:F347</xm:sqref>
        </x14:dataValidation>
        <x14:dataValidation type="list" allowBlank="1" showInputMessage="1" showErrorMessage="1">
          <x14:formula1>
            <xm:f>IF($F$345=プルダウン用!$M$13,INDIRECT("対策2"),0)</xm:f>
          </x14:formula1>
          <xm:sqref>I345:I346</xm:sqref>
        </x14:dataValidation>
        <x14:dataValidation type="list" allowBlank="1" showInputMessage="1" showErrorMessage="1">
          <x14:formula1>
            <xm:f>IF($D$348=プルダウン用!$M$4,INDIRECT("対策1"),0)</xm:f>
          </x14:formula1>
          <xm:sqref>F348:F350</xm:sqref>
        </x14:dataValidation>
        <x14:dataValidation type="list" allowBlank="1" showInputMessage="1" showErrorMessage="1">
          <x14:formula1>
            <xm:f>IF($F$348=プルダウン用!$M$13,INDIRECT("対策2"),0)</xm:f>
          </x14:formula1>
          <xm:sqref>I348:I349</xm:sqref>
        </x14:dataValidation>
        <x14:dataValidation type="list" allowBlank="1" showInputMessage="1" showErrorMessage="1">
          <x14:formula1>
            <xm:f>IF($D$355=プルダウン用!$M$4,INDIRECT("対策1"),0)</xm:f>
          </x14:formula1>
          <xm:sqref>F355:F357</xm:sqref>
        </x14:dataValidation>
        <x14:dataValidation type="list" allowBlank="1" showInputMessage="1" showErrorMessage="1">
          <x14:formula1>
            <xm:f>IF($F$355=プルダウン用!$M$13,INDIRECT("対策2"),0)</xm:f>
          </x14:formula1>
          <xm:sqref>I355:I356</xm:sqref>
        </x14:dataValidation>
        <x14:dataValidation type="list" allowBlank="1" showInputMessage="1" showErrorMessage="1">
          <x14:formula1>
            <xm:f>IF($F$358=プルダウン用!$M$13,INDIRECT("対策2"),0)</xm:f>
          </x14:formula1>
          <xm:sqref>I358:I359</xm:sqref>
        </x14:dataValidation>
        <x14:dataValidation type="list" allowBlank="1" showInputMessage="1" showErrorMessage="1">
          <x14:formula1>
            <xm:f>IF($D$358=プルダウン用!$M$4,INDIRECT("対策1"),0)</xm:f>
          </x14:formula1>
          <xm:sqref>F358:F360</xm:sqref>
        </x14:dataValidation>
        <x14:dataValidation type="list" allowBlank="1" showInputMessage="1" showErrorMessage="1">
          <x14:formula1>
            <xm:f>IF($D$361=プルダウン用!$M$4,INDIRECT("対策1"),0)</xm:f>
          </x14:formula1>
          <xm:sqref>F361:F363</xm:sqref>
        </x14:dataValidation>
        <x14:dataValidation type="list" allowBlank="1" showInputMessage="1" showErrorMessage="1">
          <x14:formula1>
            <xm:f>IF($F$361=プルダウン用!$M$13,INDIRECT("対策2"),0)</xm:f>
          </x14:formula1>
          <xm:sqref>I361:I362</xm:sqref>
        </x14:dataValidation>
        <x14:dataValidation type="list" allowBlank="1" showInputMessage="1" showErrorMessage="1">
          <x14:formula1>
            <xm:f>IF($F$364=プルダウン用!$M$13,INDIRECT("対策2"),0)</xm:f>
          </x14:formula1>
          <xm:sqref>I364:I366</xm:sqref>
        </x14:dataValidation>
        <x14:dataValidation type="list" allowBlank="1" showInputMessage="1" showErrorMessage="1">
          <x14:formula1>
            <xm:f>IF($D$368=プルダウン用!$M$4,INDIRECT("対策1"),0)</xm:f>
          </x14:formula1>
          <xm:sqref>F368:F370</xm:sqref>
        </x14:dataValidation>
        <x14:dataValidation type="list" allowBlank="1" showInputMessage="1" showErrorMessage="1">
          <x14:formula1>
            <xm:f>IF($F$368=プルダウン用!$M$13,INDIRECT("対策2"),0)</xm:f>
          </x14:formula1>
          <xm:sqref>I368:I369</xm:sqref>
        </x14:dataValidation>
        <x14:dataValidation type="list" allowBlank="1" showInputMessage="1" showErrorMessage="1">
          <x14:formula1>
            <xm:f>IF($F$375=プルダウン用!$M$13,INDIRECT("対策2"),0)</xm:f>
          </x14:formula1>
          <xm:sqref>I375:I376</xm:sqref>
        </x14:dataValidation>
        <x14:dataValidation type="list" allowBlank="1" showInputMessage="1" showErrorMessage="1">
          <x14:formula1>
            <xm:f>IF($D$375=プルダウン用!$M$4,INDIRECT("対策1"),0)</xm:f>
          </x14:formula1>
          <xm:sqref>F375:F377</xm:sqref>
        </x14:dataValidation>
        <x14:dataValidation type="list" allowBlank="1" showInputMessage="1" showErrorMessage="1">
          <x14:formula1>
            <xm:f>IF($F$378=プルダウン用!$M$13,INDIRECT("対策2"),0)</xm:f>
          </x14:formula1>
          <xm:sqref>I378:I381</xm:sqref>
        </x14:dataValidation>
        <x14:dataValidation type="list" allowBlank="1" showInputMessage="1" showErrorMessage="1">
          <x14:formula1>
            <xm:f>IF($F$383=プルダウン用!$M$13,INDIRECT("対策2"),0)</xm:f>
          </x14:formula1>
          <xm:sqref>I383:I384</xm:sqref>
        </x14:dataValidation>
        <x14:dataValidation type="list" allowBlank="1" showInputMessage="1" showErrorMessage="1">
          <x14:formula1>
            <xm:f>IF($D$383=プルダウン用!$M$4,INDIRECT("対策1"),0)</xm:f>
          </x14:formula1>
          <xm:sqref>F383:F385</xm:sqref>
        </x14:dataValidation>
        <x14:dataValidation type="list" allowBlank="1" showInputMessage="1" showErrorMessage="1">
          <x14:formula1>
            <xm:f>IF($D$386=プルダウン用!$M$4,INDIRECT("対策1"),0)</xm:f>
          </x14:formula1>
          <xm:sqref>F386:F388</xm:sqref>
        </x14:dataValidation>
        <x14:dataValidation type="list" showInputMessage="1" showErrorMessage="1">
          <x14:formula1>
            <xm:f>IF($D$248=プルダウン用!$M$4,INDIRECT("対策1"),0)</xm:f>
          </x14:formula1>
          <xm:sqref>F248:F250</xm:sqref>
        </x14:dataValidation>
        <x14:dataValidation type="list" allowBlank="1" showInputMessage="1" showErrorMessage="1">
          <x14:formula1>
            <xm:f>IF($D$305=プルダウン用!$M$4,INDIRECT("対策1"),0)</xm:f>
          </x14:formula1>
          <xm:sqref>F305:F308</xm:sqref>
        </x14:dataValidation>
        <x14:dataValidation type="list" allowBlank="1" showInputMessage="1" showErrorMessage="1">
          <x14:formula1>
            <xm:f>IF($F$305=プルダウン用!$M$13,INDIRECT("対策2"),0)</xm:f>
          </x14:formula1>
          <xm:sqref>I305 I306 I307</xm:sqref>
        </x14:dataValidation>
        <x14:dataValidation type="custom" allowBlank="1" showInputMessage="1" showErrorMessage="1">
          <x14:formula1>
            <xm:f>INDIRECT(プルダウン用!M224:M226)</xm:f>
          </x14:formula1>
          <xm:sqref>L383</xm:sqref>
        </x14:dataValidation>
        <x14:dataValidation type="custom" allowBlank="1" showInputMessage="1" showErrorMessage="1">
          <x14:formula1>
            <xm:f>INDIRECT(プルダウン用!M227:M229)</xm:f>
          </x14:formula1>
          <xm:sqref>L386</xm:sqref>
        </x14:dataValidation>
        <x14:dataValidation type="custom" allowBlank="1" showInputMessage="1" showErrorMessage="1">
          <x14:formula1>
            <xm:f>INDIRECT(プルダウン用!M221:M223)</xm:f>
          </x14:formula1>
          <xm:sqref>L378:L380</xm:sqref>
        </x14:dataValidation>
        <x14:dataValidation type="custom" allowBlank="1" showInputMessage="1" showErrorMessage="1">
          <x14:formula1>
            <xm:f>INDIRECT(プルダウン用!M204:M206)</xm:f>
          </x14:formula1>
          <xm:sqref>L361</xm:sqref>
        </x14:dataValidation>
        <x14:dataValidation type="custom" allowBlank="1" showInputMessage="1" showErrorMessage="1">
          <x14:formula1>
            <xm:f>INDIRECT(プルダウン用!M201:M203)</xm:f>
          </x14:formula1>
          <xm:sqref>L358</xm:sqref>
        </x14:dataValidation>
        <x14:dataValidation type="custom" allowBlank="1" showInputMessage="1" showErrorMessage="1">
          <x14:formula1>
            <xm:f>INDIRECT(プルダウン用!M207:M209)</xm:f>
          </x14:formula1>
          <xm:sqref>L364:L365</xm:sqref>
        </x14:dataValidation>
        <x14:dataValidation type="custom" allowBlank="1" showInputMessage="1" showErrorMessage="1">
          <x14:formula1>
            <xm:f>INDIRECT(プルダウン用!M198:M200)</xm:f>
          </x14:formula1>
          <xm:sqref>L355</xm:sqref>
        </x14:dataValidation>
        <x14:dataValidation type="custom" allowBlank="1" showInputMessage="1" showErrorMessage="1">
          <x14:formula1>
            <xm:f>INDIRECT(プルダウン用!M218:M220)</xm:f>
          </x14:formula1>
          <xm:sqref>L375</xm:sqref>
        </x14:dataValidation>
        <x14:dataValidation type="custom" allowBlank="1" showInputMessage="1" showErrorMessage="1">
          <x14:formula1>
            <xm:f>INDIRECT(プルダウン用!M349:M351)</xm:f>
          </x14:formula1>
          <xm:sqref>L368</xm:sqref>
        </x14:dataValidation>
        <x14:dataValidation type="custom" allowBlank="1" showInputMessage="1" showErrorMessage="1">
          <x14:formula1>
            <xm:f>INDIRECT(プルダウン用!M290:M292)</xm:f>
          </x14:formula1>
          <xm:sqref>L309</xm:sqref>
        </x14:dataValidation>
        <x14:dataValidation type="custom" allowBlank="1" showInputMessage="1" showErrorMessage="1">
          <x14:formula1>
            <xm:f>INDIRECT(プルダウン用!M306:M308)</xm:f>
          </x14:formula1>
          <xm:sqref>L325</xm:sqref>
        </x14:dataValidation>
        <x14:dataValidation type="custom" allowBlank="1" showInputMessage="1" showErrorMessage="1">
          <x14:formula1>
            <xm:f>INDIRECT(プルダウン用!M326:M328)</xm:f>
          </x14:formula1>
          <xm:sqref>L348</xm:sqref>
        </x14:dataValidation>
        <x14:dataValidation type="custom" allowBlank="1" showInputMessage="1" showErrorMessage="1">
          <x14:formula1>
            <xm:f>INDIRECT(プルダウン用!M182:M184)</xm:f>
          </x14:formula1>
          <xm:sqref>L332</xm:sqref>
        </x14:dataValidation>
        <x14:dataValidation type="custom" allowBlank="1" showInputMessage="1" showErrorMessage="1">
          <x14:formula1>
            <xm:f>INDIRECT(プルダウン用!M188:M190)</xm:f>
          </x14:formula1>
          <xm:sqref>L338</xm:sqref>
        </x14:dataValidation>
        <x14:dataValidation type="custom" allowBlank="1" showInputMessage="1" showErrorMessage="1">
          <x14:formula1>
            <xm:f>INDIRECT(プルダウン用!M185:M187)</xm:f>
          </x14:formula1>
          <xm:sqref>L335</xm:sqref>
        </x14:dataValidation>
        <x14:dataValidation type="custom" allowBlank="1" showInputMessage="1" showErrorMessage="1">
          <x14:formula1>
            <xm:f>INDIRECT(プルダウン用!M191:M193)</xm:f>
          </x14:formula1>
          <xm:sqref>L341:L342</xm:sqref>
        </x14:dataValidation>
        <x14:dataValidation type="custom" allowBlank="1" showInputMessage="1" showErrorMessage="1">
          <x14:formula1>
            <xm:f>INDIRECT(プルダウン用!M287:M289)</xm:f>
          </x14:formula1>
          <xm:sqref>L322</xm:sqref>
        </x14:dataValidation>
        <x14:dataValidation type="custom" allowBlank="1" showInputMessage="1" showErrorMessage="1">
          <x14:formula1>
            <xm:f>INDIRECT(プルダウン用!M224:M226)</xm:f>
          </x14:formula1>
          <xm:sqref>L259:L261</xm:sqref>
        </x14:dataValidation>
        <x14:dataValidation type="custom" allowBlank="1" showInputMessage="1" showErrorMessage="1">
          <x14:formula1>
            <xm:f>INDIRECT(プルダウン用!M218:M220)</xm:f>
          </x14:formula1>
          <xm:sqref>L253</xm:sqref>
        </x14:dataValidation>
        <x14:dataValidation type="custom" allowBlank="1" showInputMessage="1" showErrorMessage="1">
          <x14:formula1>
            <xm:f>INDIRECT(プルダウン用!M310:M312)</xm:f>
          </x14:formula1>
          <xm:sqref>L345</xm:sqref>
        </x14:dataValidation>
        <x14:dataValidation type="custom" allowBlank="1" showInputMessage="1" showErrorMessage="1">
          <x14:formula1>
            <xm:f>INDIRECT(プルダウン用!M205:M207)</xm:f>
          </x14:formula1>
          <xm:sqref>L319</xm:sqref>
        </x14:dataValidation>
        <x14:dataValidation type="custom" allowBlank="1" showInputMessage="1" showErrorMessage="1">
          <x14:formula1>
            <xm:f>INDIRECT(プルダウン用!M199:M201)</xm:f>
          </x14:formula1>
          <xm:sqref>L316</xm:sqref>
        </x14:dataValidation>
        <x14:dataValidation type="custom" allowBlank="1" showInputMessage="1" showErrorMessage="1">
          <x14:formula1>
            <xm:f>INDIRECT(プルダウン用!M38:M40)</xm:f>
          </x14:formula1>
          <xm:sqref>L63</xm:sqref>
        </x14:dataValidation>
        <x14:dataValidation type="custom" allowBlank="1" showInputMessage="1" showErrorMessage="1">
          <x14:formula1>
            <xm:f>INDIRECT(プルダウン用!M179:M181)</xm:f>
          </x14:formula1>
          <xm:sqref>L204:L205</xm:sqref>
        </x14:dataValidation>
        <x14:dataValidation type="custom" allowBlank="1" showInputMessage="1" showErrorMessage="1">
          <x14:formula1>
            <xm:f>INDIRECT(プルダウン用!M203:M205)</xm:f>
          </x14:formula1>
          <xm:sqref>L218</xm:sqref>
        </x14:dataValidation>
        <x14:dataValidation type="custom" allowBlank="1" showInputMessage="1" showErrorMessage="1">
          <x14:formula1>
            <xm:f>INDIRECT(プルダウン用!M226:M228)</xm:f>
          </x14:formula1>
          <xm:sqref>L241</xm:sqref>
        </x14:dataValidation>
        <x14:dataValidation type="custom" allowBlank="1" showInputMessage="1" showErrorMessage="1">
          <x14:formula1>
            <xm:f>INDIRECT(プルダウン用!M287:M289)</xm:f>
          </x14:formula1>
          <xm:sqref>L301:L302</xm:sqref>
        </x14:dataValidation>
        <x14:dataValidation type="custom" allowBlank="1" showInputMessage="1" showErrorMessage="1">
          <x14:formula1>
            <xm:f>INDIRECT(プルダウン用!M264:M266)</xm:f>
          </x14:formula1>
          <xm:sqref>L298</xm:sqref>
        </x14:dataValidation>
        <x14:dataValidation type="custom" allowBlank="1" showInputMessage="1" showErrorMessage="1">
          <x14:formula1>
            <xm:f>INDIRECT(プルダウン用!M167:M169)</xm:f>
          </x14:formula1>
          <xm:sqref>L201</xm:sqref>
        </x14:dataValidation>
        <x14:dataValidation type="custom" allowBlank="1" showInputMessage="1" showErrorMessage="1">
          <x14:formula1>
            <xm:f>INDIRECT(プルダウン用!M71:M73)</xm:f>
          </x14:formula1>
          <xm:sqref>L105</xm:sqref>
        </x14:dataValidation>
        <x14:dataValidation type="custom" allowBlank="1" showInputMessage="1" showErrorMessage="1">
          <x14:formula1>
            <xm:f>INDIRECT(プルダウン用!M77:M79)</xm:f>
          </x14:formula1>
          <xm:sqref>L111:L113</xm:sqref>
        </x14:dataValidation>
        <x14:dataValidation type="custom" allowBlank="1" showInputMessage="1" showErrorMessage="1">
          <x14:formula1>
            <xm:f>INDIRECT(プルダウン用!M68:M70)</xm:f>
          </x14:formula1>
          <xm:sqref>L102</xm:sqref>
        </x14:dataValidation>
        <x14:dataValidation type="custom" allowBlank="1" showInputMessage="1" showErrorMessage="1">
          <x14:formula1>
            <xm:f>INDIRECT(プルダウン用!M58:M60)</xm:f>
          </x14:formula1>
          <xm:sqref>L92</xm:sqref>
        </x14:dataValidation>
        <x14:dataValidation type="custom" allowBlank="1" showInputMessage="1" showErrorMessage="1">
          <x14:formula1>
            <xm:f>INDIRECT(プルダウン用!M55:M57)</xm:f>
          </x14:formula1>
          <xm:sqref>L89</xm:sqref>
        </x14:dataValidation>
        <x14:dataValidation type="custom" allowBlank="1" showInputMessage="1" showErrorMessage="1">
          <x14:formula1>
            <xm:f>INDIRECT(プルダウン用!M61:M63)</xm:f>
          </x14:formula1>
          <xm:sqref>L95</xm:sqref>
        </x14:dataValidation>
        <x14:dataValidation type="custom" allowBlank="1" showInputMessage="1" showErrorMessage="1">
          <x14:formula1>
            <xm:f>INDIRECT(プルダウン用!M74:M76)</xm:f>
          </x14:formula1>
          <xm:sqref>L108</xm:sqref>
        </x14:dataValidation>
        <x14:dataValidation type="custom" allowBlank="1" showInputMessage="1" showErrorMessage="1">
          <x14:formula1>
            <xm:f>INDIRECT(プルダウン用!M261:M263)</xm:f>
          </x14:formula1>
          <xm:sqref>L293:L294</xm:sqref>
        </x14:dataValidation>
        <x14:dataValidation type="custom" allowBlank="1" showInputMessage="1" showErrorMessage="1">
          <x14:formula1>
            <xm:f>INDIRECT(プルダウン用!M264:M266)</xm:f>
          </x14:formula1>
          <xm:sqref>L295</xm:sqref>
        </x14:dataValidation>
        <x14:dataValidation type="custom" allowBlank="1" showInputMessage="1" showErrorMessage="1">
          <x14:formula1>
            <xm:f>INDIRECT(プルダウン用!M43:M45)</xm:f>
          </x14:formula1>
          <xm:sqref>L74</xm:sqref>
        </x14:dataValidation>
        <x14:dataValidation type="custom" allowBlank="1" showInputMessage="1" showErrorMessage="1">
          <x14:formula1>
            <xm:f>INDIRECT(プルダウン用!M40:M42)</xm:f>
          </x14:formula1>
          <xm:sqref>L71</xm:sqref>
        </x14:dataValidation>
        <x14:dataValidation type="custom" allowBlank="1" showInputMessage="1" showErrorMessage="1">
          <x14:formula1>
            <xm:f>INDIRECT(プルダウン用!M252:M254)</xm:f>
          </x14:formula1>
          <xm:sqref>L290</xm:sqref>
        </x14:dataValidation>
        <x14:dataValidation type="custom" allowBlank="1" showInputMessage="1" showErrorMessage="1">
          <x14:formula1>
            <xm:f>INDIRECT(プルダウン用!M249:M251)</xm:f>
          </x14:formula1>
          <xm:sqref>L287</xm:sqref>
        </x14:dataValidation>
        <x14:dataValidation type="custom" allowBlank="1" showInputMessage="1" showErrorMessage="1">
          <x14:formula1>
            <xm:f>INDIRECT(プルダウン用!M148:M150)</xm:f>
          </x14:formula1>
          <xm:sqref>L186</xm:sqref>
        </x14:dataValidation>
        <x14:dataValidation type="custom" allowBlank="1" showInputMessage="1" showErrorMessage="1">
          <x14:formula1>
            <xm:f>INDIRECT(プルダウン用!M96:M98)</xm:f>
          </x14:formula1>
          <xm:sqref>L134</xm:sqref>
        </x14:dataValidation>
        <x14:dataValidation type="custom" allowBlank="1" showInputMessage="1" showErrorMessage="1">
          <x14:formula1>
            <xm:f>INDIRECT(プルダウン用!M231:M233)</xm:f>
          </x14:formula1>
          <xm:sqref>L274</xm:sqref>
        </x14:dataValidation>
        <x14:dataValidation type="custom" allowBlank="1" showInputMessage="1" showErrorMessage="1">
          <x14:formula1>
            <xm:f>INDIRECT(プルダウン用!M237:M239)</xm:f>
          </x14:formula1>
          <xm:sqref>L280</xm:sqref>
        </x14:dataValidation>
        <x14:dataValidation type="custom" allowBlank="1" showInputMessage="1" showErrorMessage="1">
          <x14:formula1>
            <xm:f>INDIRECT(プルダウン用!M234:M236)</xm:f>
          </x14:formula1>
          <xm:sqref>L277</xm:sqref>
        </x14:dataValidation>
        <x14:dataValidation type="custom" allowBlank="1" showInputMessage="1" showErrorMessage="1">
          <x14:formula1>
            <xm:f>INDIRECT(プルダウン用!M240:M242)</xm:f>
          </x14:formula1>
          <xm:sqref>L283:L284</xm:sqref>
        </x14:dataValidation>
        <x14:dataValidation type="custom" allowBlank="1" showInputMessage="1" showErrorMessage="1">
          <x14:formula1>
            <xm:f>INDIRECT(プルダウン用!M256:M258)</xm:f>
          </x14:formula1>
          <xm:sqref>L267</xm:sqref>
        </x14:dataValidation>
        <x14:dataValidation type="custom" allowBlank="1" showInputMessage="1" showErrorMessage="1">
          <x14:formula1>
            <xm:f>INDIRECT(プルダウン用!M52:M54)</xm:f>
          </x14:formula1>
          <xm:sqref>L80:L86</xm:sqref>
        </x14:dataValidation>
        <x14:dataValidation type="custom" allowBlank="1" showInputMessage="1" showErrorMessage="1">
          <x14:formula1>
            <xm:f>INDIRECT(プルダウン用!M49:M51)</xm:f>
          </x14:formula1>
          <xm:sqref>L77</xm:sqref>
        </x14:dataValidation>
        <x14:dataValidation type="custom" allowBlank="1" showInputMessage="1" showErrorMessage="1">
          <x14:formula1>
            <xm:f>INDIRECT(プルダウン用!M47:M49)</xm:f>
          </x14:formula1>
          <xm:sqref>L68</xm:sqref>
        </x14:dataValidation>
        <x14:dataValidation type="custom" allowBlank="1" showInputMessage="1" showErrorMessage="1">
          <x14:formula1>
            <xm:f>INDIRECT(プルダウン用!M46:M48)</xm:f>
          </x14:formula1>
          <xm:sqref>L66:L67</xm:sqref>
        </x14:dataValidation>
        <x14:dataValidation type="custom" allowBlank="1" showInputMessage="1" showErrorMessage="1">
          <x14:formula1>
            <xm:f>INDIRECT(プルダウン用!M285:M287)</xm:f>
          </x14:formula1>
          <xm:sqref>L305:L306</xm:sqref>
        </x14:dataValidation>
        <x14:dataValidation type="custom" allowBlank="1" showInputMessage="1" showErrorMessage="1">
          <x14:formula1>
            <xm:f>INDIRECT(プルダウン用!M188:M190)</xm:f>
          </x14:formula1>
          <xm:sqref>L208</xm:sqref>
        </x14:dataValidation>
        <x14:dataValidation type="custom" allowBlank="1" showInputMessage="1" showErrorMessage="1">
          <x14:formula1>
            <xm:f>INDIRECT(プルダウン用!M194:M196)</xm:f>
          </x14:formula1>
          <xm:sqref>L214:L215</xm:sqref>
        </x14:dataValidation>
        <x14:dataValidation type="custom" allowBlank="1" showInputMessage="1" showErrorMessage="1">
          <x14:formula1>
            <xm:f>INDIRECT(プルダウン用!M191:M193)</xm:f>
          </x14:formula1>
          <xm:sqref>L211</xm:sqref>
        </x14:dataValidation>
        <x14:dataValidation type="custom" allowBlank="1" showInputMessage="1" showErrorMessage="1">
          <x14:formula1>
            <xm:f>INDIRECT(プルダウン用!M154:M156)</xm:f>
          </x14:formula1>
          <xm:sqref>L194</xm:sqref>
        </x14:dataValidation>
        <x14:dataValidation type="custom" allowBlank="1" showInputMessage="1" showErrorMessage="1">
          <x14:formula1>
            <xm:f>INDIRECT(プルダウン用!M151:M153)</xm:f>
          </x14:formula1>
          <xm:sqref>L191</xm:sqref>
        </x14:dataValidation>
        <x14:dataValidation type="custom" allowBlank="1" showInputMessage="1" showErrorMessage="1">
          <x14:formula1>
            <xm:f>INDIRECT(プルダウン用!M215:M217)</xm:f>
          </x14:formula1>
          <xm:sqref>L256</xm:sqref>
        </x14:dataValidation>
        <x14:dataValidation type="custom" allowBlank="1" showInputMessage="1" showErrorMessage="1">
          <x14:formula1>
            <xm:f>INDIRECT(プルダウン用!M99:M101)</xm:f>
          </x14:formula1>
          <xm:sqref>L140:L143</xm:sqref>
        </x14:dataValidation>
        <x14:dataValidation type="custom" allowBlank="1" showInputMessage="1" showErrorMessage="1">
          <x14:formula1>
            <xm:f>INDIRECT(プルダウン用!M142:M144)</xm:f>
          </x14:formula1>
          <xm:sqref>L183</xm:sqref>
        </x14:dataValidation>
        <x14:dataValidation type="custom" allowBlank="1" showInputMessage="1" showErrorMessage="1">
          <x14:formula1>
            <xm:f>INDIRECT(プルダウン用!M139:M141)</xm:f>
          </x14:formula1>
          <xm:sqref>L180</xm:sqref>
        </x14:dataValidation>
        <x14:dataValidation type="custom" allowBlank="1" showInputMessage="1" showErrorMessage="1">
          <x14:formula1>
            <xm:f>INDIRECT(プルダウン用!M136:M138)</xm:f>
          </x14:formula1>
          <xm:sqref>L177</xm:sqref>
        </x14:dataValidation>
        <x14:dataValidation type="custom" allowBlank="1" showInputMessage="1" showErrorMessage="1">
          <x14:formula1>
            <xm:f>INDIRECT(プルダウン用!M150:M152)</xm:f>
          </x14:formula1>
          <xm:sqref>L187:L188</xm:sqref>
        </x14:dataValidation>
        <x14:dataValidation type="custom" allowBlank="1" showInputMessage="1" showErrorMessage="1">
          <x14:formula1>
            <xm:f>INDIRECT(プルダウン用!M227:M229)</xm:f>
          </x14:formula1>
          <xm:sqref>L264</xm:sqref>
        </x14:dataValidation>
        <x14:dataValidation type="custom" allowBlank="1" showInputMessage="1" showErrorMessage="1">
          <x14:formula1>
            <xm:f>INDIRECT(プルダウン用!M102:M104)</xm:f>
          </x14:formula1>
          <xm:sqref>L146:L147</xm:sqref>
        </x14:dataValidation>
        <x14:dataValidation type="custom" allowBlank="1" showInputMessage="1" showErrorMessage="1">
          <x14:formula1>
            <xm:f>INDIRECT(プルダウン用!M93:M95)</xm:f>
          </x14:formula1>
          <xm:sqref>L137</xm:sqref>
        </x14:dataValidation>
        <x14:dataValidation type="custom" allowBlank="1" showInputMessage="1" showErrorMessage="1">
          <x14:formula1>
            <xm:f>INDIRECT(プルダウン用!M103:M105)</xm:f>
          </x14:formula1>
          <xm:sqref>L148</xm:sqref>
        </x14:dataValidation>
        <x14:dataValidation type="custom" allowBlank="1" showInputMessage="1" showErrorMessage="1">
          <x14:formula1>
            <xm:f>INDIRECT(プルダウン用!M86:M88)</xm:f>
          </x14:formula1>
          <xm:sqref>L122</xm:sqref>
        </x14:dataValidation>
        <x14:dataValidation type="custom" allowBlank="1" showInputMessage="1" showErrorMessage="1">
          <x14:formula1>
            <xm:f>INDIRECT(プルダウン用!M80:M82)</xm:f>
          </x14:formula1>
          <xm:sqref>L116</xm:sqref>
        </x14:dataValidation>
        <x14:dataValidation type="custom" allowBlank="1" showInputMessage="1" showErrorMessage="1">
          <x14:formula1>
            <xm:f>INDIRECT(プルダウン用!M83:M85)</xm:f>
          </x14:formula1>
          <xm:sqref>L119</xm:sqref>
        </x14:dataValidation>
        <x14:dataValidation type="custom" allowBlank="1" showInputMessage="1" showErrorMessage="1">
          <x14:formula1>
            <xm:f>INDIRECT(プルダウン用!M93:M95)</xm:f>
          </x14:formula1>
          <xm:sqref>L129:L131</xm:sqref>
        </x14:dataValidation>
        <x14:dataValidation type="custom" allowBlank="1" showInputMessage="1" showErrorMessage="1">
          <x14:formula1>
            <xm:f>INDIRECT(プルダウン用!M215:M217)</xm:f>
          </x14:formula1>
          <xm:sqref>L248:L250</xm:sqref>
        </x14:dataValidation>
        <x14:dataValidation type="custom" allowBlank="1" showInputMessage="1" showErrorMessage="1">
          <x14:formula1>
            <xm:f>INDIRECT(プルダウン用!M170:M172)</xm:f>
          </x14:formula1>
          <xm:sqref>L233</xm:sqref>
        </x14:dataValidation>
        <x14:dataValidation type="custom" allowBlank="1" showInputMessage="1" showErrorMessage="1">
          <x14:formula1>
            <xm:f>INDIRECT(プルダウン用!M167:M169)</xm:f>
          </x14:formula1>
          <xm:sqref>L230</xm:sqref>
        </x14:dataValidation>
        <x14:dataValidation type="custom" allowBlank="1" showInputMessage="1" showErrorMessage="1">
          <x14:formula1>
            <xm:f>INDIRECT(プルダウン用!M173:M175)</xm:f>
          </x14:formula1>
          <xm:sqref>L236:L238</xm:sqref>
        </x14:dataValidation>
        <x14:dataValidation type="custom" allowBlank="1" showInputMessage="1" showErrorMessage="1">
          <x14:formula1>
            <xm:f>INDIRECT(プルダウン用!M164:M166)</xm:f>
          </x14:formula1>
          <xm:sqref>L227</xm:sqref>
        </x14:dataValidation>
        <x14:dataValidation type="custom" allowBlank="1" showInputMessage="1" showErrorMessage="1">
          <x14:formula1>
            <xm:f>INDIRECT(プルダウン用!M27:M29)</xm:f>
          </x14:formula1>
          <xm:sqref>L51</xm:sqref>
        </x14:dataValidation>
        <x14:dataValidation type="custom" allowBlank="1" showInputMessage="1" showErrorMessage="1">
          <x14:formula1>
            <xm:f>INDIRECT(プルダウン用!M12:M14)</xm:f>
          </x14:formula1>
          <xm:sqref>L36</xm:sqref>
        </x14:dataValidation>
        <x14:dataValidation type="custom" allowBlank="1" showInputMessage="1" showErrorMessage="1">
          <x14:formula1>
            <xm:f>INDIRECT(プルダウン用!M37:M39)</xm:f>
          </x14:formula1>
          <xm:sqref>L61:L62</xm:sqref>
        </x14:dataValidation>
        <x14:dataValidation type="custom" allowBlank="1" showInputMessage="1" showErrorMessage="1">
          <x14:formula1>
            <xm:f>INDIRECT(プルダウン用!M34:M36)</xm:f>
          </x14:formula1>
          <xm:sqref>L58</xm:sqref>
        </x14:dataValidation>
        <x14:dataValidation type="custom" allowBlank="1" showInputMessage="1" showErrorMessage="1">
          <x14:formula1>
            <xm:f>INDIRECT(プルダウン用!M24:M26)</xm:f>
          </x14:formula1>
          <xm:sqref>L48</xm:sqref>
        </x14:dataValidation>
        <x14:dataValidation type="custom" allowBlank="1" showInputMessage="1" showErrorMessage="1">
          <x14:formula1>
            <xm:f>INDIRECT(プルダウン用!M18:M20)</xm:f>
          </x14:formula1>
          <xm:sqref>L42</xm:sqref>
        </x14:dataValidation>
        <x14:dataValidation type="custom" allowBlank="1" showInputMessage="1" showErrorMessage="1">
          <x14:formula1>
            <xm:f>INDIRECT(プルダウン用!M15:M17)</xm:f>
          </x14:formula1>
          <xm:sqref>L39</xm:sqref>
        </x14:dataValidation>
        <x14:dataValidation type="custom" allowBlank="1" showInputMessage="1" showErrorMessage="1">
          <x14:formula1>
            <xm:f>INDIRECT(プルダウン用!M21:M23)</xm:f>
          </x14:formula1>
          <xm:sqref>L45</xm:sqref>
        </x14:dataValidation>
        <x14:dataValidation type="custom" allowBlank="1" showInputMessage="1" showErrorMessage="1">
          <x14:formula1>
            <xm:f>INDIRECT(プルダウン用!M118:M120)</xm:f>
          </x14:formula1>
          <xm:sqref>L164</xm:sqref>
        </x14:dataValidation>
        <x14:dataValidation type="custom" allowBlank="1" showInputMessage="1" showErrorMessage="1">
          <x14:formula1>
            <xm:f>INDIRECT(プルダウン用!M108:M110)</xm:f>
          </x14:formula1>
          <xm:sqref>L154</xm:sqref>
        </x14:dataValidation>
        <x14:dataValidation type="custom" allowBlank="1" showInputMessage="1" showErrorMessage="1">
          <x14:formula1>
            <xm:f>INDIRECT(プルダウン用!M111:M113)</xm:f>
          </x14:formula1>
          <xm:sqref>L157</xm:sqref>
        </x14:dataValidation>
        <x14:dataValidation type="custom" allowBlank="1" showInputMessage="1" showErrorMessage="1">
          <x14:formula1>
            <xm:f>INDIRECT(プルダウン用!M105:M107)</xm:f>
          </x14:formula1>
          <xm:sqref>L151</xm:sqref>
        </x14:dataValidation>
        <x14:dataValidation type="custom" allowBlank="1" showInputMessage="1" showErrorMessage="1">
          <x14:formula1>
            <xm:f>INDIRECT(プルダウン用!M124:M126)</xm:f>
          </x14:formula1>
          <xm:sqref>L170</xm:sqref>
        </x14:dataValidation>
        <x14:dataValidation type="custom" allowBlank="1" showInputMessage="1" showErrorMessage="1">
          <x14:formula1>
            <xm:f>INDIRECT(プルダウン用!M121:M123)</xm:f>
          </x14:formula1>
          <xm:sqref>L167</xm:sqref>
        </x14:dataValidation>
        <x14:dataValidation type="custom" allowBlank="1" showInputMessage="1" showErrorMessage="1">
          <x14:formula1>
            <xm:f>INDIRECT(プルダウン用!M127:M129)</xm:f>
          </x14:formula1>
          <xm:sqref>L173:L174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00000"/>
    <pageSetUpPr fitToPage="1"/>
  </sheetPr>
  <dimension ref="B1:M132"/>
  <sheetViews>
    <sheetView zoomScale="55" zoomScaleNormal="55" workbookViewId="0">
      <selection activeCell="I52" sqref="I52"/>
    </sheetView>
  </sheetViews>
  <sheetFormatPr defaultRowHeight="15.75" x14ac:dyDescent="0.25"/>
  <cols>
    <col min="1" max="1" width="2.6640625" customWidth="1"/>
    <col min="2" max="3" width="15.33203125" bestFit="1" customWidth="1"/>
    <col min="5" max="5" width="54" bestFit="1" customWidth="1"/>
    <col min="6" max="6" width="42.6640625" bestFit="1" customWidth="1"/>
    <col min="7" max="7" width="23" customWidth="1"/>
    <col min="9" max="9" width="36.6640625" customWidth="1"/>
    <col min="10" max="10" width="14.33203125" customWidth="1"/>
    <col min="11" max="11" width="65.6640625" bestFit="1" customWidth="1"/>
    <col min="13" max="13" width="48.77734375" bestFit="1" customWidth="1"/>
  </cols>
  <sheetData>
    <row r="1" spans="2:13" ht="16.5" x14ac:dyDescent="0.25">
      <c r="B1" s="2" t="s">
        <v>73</v>
      </c>
      <c r="C1" s="2"/>
      <c r="E1" s="2" t="s">
        <v>30</v>
      </c>
      <c r="F1" s="2"/>
      <c r="G1" s="2"/>
      <c r="I1" s="2" t="s">
        <v>136</v>
      </c>
      <c r="J1" s="2"/>
      <c r="K1" s="2"/>
      <c r="M1" s="2" t="s">
        <v>221</v>
      </c>
    </row>
    <row r="3" spans="2:13" x14ac:dyDescent="0.25">
      <c r="C3" s="46" t="s">
        <v>1</v>
      </c>
      <c r="E3" s="8" t="s">
        <v>134</v>
      </c>
      <c r="I3" s="64" t="s">
        <v>197</v>
      </c>
      <c r="M3" t="s">
        <v>122</v>
      </c>
    </row>
    <row r="4" spans="2:13" x14ac:dyDescent="0.25">
      <c r="C4" t="s">
        <v>174</v>
      </c>
      <c r="E4" t="s">
        <v>122</v>
      </c>
      <c r="I4" s="46" t="s">
        <v>189</v>
      </c>
      <c r="J4" s="46" t="s">
        <v>202</v>
      </c>
      <c r="K4" s="46" t="s">
        <v>198</v>
      </c>
      <c r="M4" s="19" t="s">
        <v>1494</v>
      </c>
    </row>
    <row r="5" spans="2:13" x14ac:dyDescent="0.25">
      <c r="C5" t="s">
        <v>71</v>
      </c>
      <c r="E5" t="s">
        <v>246</v>
      </c>
      <c r="I5" s="19" t="s">
        <v>122</v>
      </c>
      <c r="J5" s="19" t="s">
        <v>236</v>
      </c>
      <c r="K5" s="19"/>
      <c r="M5" s="19" t="s">
        <v>1497</v>
      </c>
    </row>
    <row r="6" spans="2:13" x14ac:dyDescent="0.25">
      <c r="C6" t="s">
        <v>72</v>
      </c>
      <c r="E6" s="70" t="s">
        <v>247</v>
      </c>
      <c r="F6" s="70"/>
      <c r="G6" s="70"/>
      <c r="I6" s="65" t="str">
        <f>E5</f>
        <v>バイオマス発電（木質）・熱利用設備</v>
      </c>
      <c r="J6">
        <v>15</v>
      </c>
      <c r="K6" s="63"/>
      <c r="M6" s="70"/>
    </row>
    <row r="7" spans="2:13" x14ac:dyDescent="0.25">
      <c r="E7" t="s">
        <v>188</v>
      </c>
      <c r="I7" s="65" t="str">
        <f>E6</f>
        <v>バイオマス発電（メタン）・熱利用設備</v>
      </c>
      <c r="J7" s="70">
        <v>15</v>
      </c>
      <c r="K7" s="63"/>
      <c r="M7" t="s">
        <v>222</v>
      </c>
    </row>
    <row r="8" spans="2:13" x14ac:dyDescent="0.25">
      <c r="I8" s="65" t="str">
        <f>E7</f>
        <v>地熱発電・熱利用設備</v>
      </c>
      <c r="J8">
        <v>15</v>
      </c>
      <c r="M8" t="s">
        <v>223</v>
      </c>
    </row>
    <row r="9" spans="2:13" x14ac:dyDescent="0.25">
      <c r="C9" s="46" t="s">
        <v>60</v>
      </c>
      <c r="E9" s="8" t="s">
        <v>138</v>
      </c>
      <c r="I9" t="str">
        <f t="shared" ref="I9:I17" si="0">E13</f>
        <v>太陽光発電</v>
      </c>
      <c r="J9">
        <v>17</v>
      </c>
      <c r="M9" t="s">
        <v>225</v>
      </c>
    </row>
    <row r="10" spans="2:13" x14ac:dyDescent="0.25">
      <c r="B10" t="s">
        <v>175</v>
      </c>
      <c r="C10" t="s">
        <v>176</v>
      </c>
      <c r="I10" t="str">
        <f t="shared" si="0"/>
        <v>風力発電</v>
      </c>
      <c r="J10">
        <v>17</v>
      </c>
      <c r="M10" t="s">
        <v>224</v>
      </c>
    </row>
    <row r="11" spans="2:13" x14ac:dyDescent="0.25">
      <c r="B11" s="29" t="s">
        <v>71</v>
      </c>
      <c r="C11" s="29" t="s">
        <v>174</v>
      </c>
      <c r="E11" s="46" t="s">
        <v>62</v>
      </c>
      <c r="F11" s="46" t="s">
        <v>69</v>
      </c>
      <c r="G11" s="46" t="s">
        <v>78</v>
      </c>
      <c r="I11" s="63" t="str">
        <f t="shared" si="0"/>
        <v>水力発電（流れ込み式）</v>
      </c>
      <c r="K11" t="s">
        <v>199</v>
      </c>
    </row>
    <row r="12" spans="2:13" x14ac:dyDescent="0.25">
      <c r="B12" s="29"/>
      <c r="C12" s="29" t="s">
        <v>62</v>
      </c>
      <c r="E12" s="29" t="s">
        <v>174</v>
      </c>
      <c r="F12" s="29" t="s">
        <v>174</v>
      </c>
      <c r="G12" s="29" t="s">
        <v>174</v>
      </c>
      <c r="I12" s="63" t="str">
        <f t="shared" si="0"/>
        <v>水力発電（調整池式及び貯水池式）</v>
      </c>
      <c r="K12" t="s">
        <v>200</v>
      </c>
      <c r="M12" s="70" t="s">
        <v>174</v>
      </c>
    </row>
    <row r="13" spans="2:13" x14ac:dyDescent="0.25">
      <c r="B13" s="29"/>
      <c r="C13" s="29" t="s">
        <v>69</v>
      </c>
      <c r="E13" s="29" t="s">
        <v>63</v>
      </c>
      <c r="F13" s="29" t="s">
        <v>63</v>
      </c>
      <c r="G13" s="29" t="s">
        <v>63</v>
      </c>
      <c r="I13" s="63" t="str">
        <f t="shared" si="0"/>
        <v>水力発電（その他）</v>
      </c>
      <c r="M13" t="s">
        <v>1495</v>
      </c>
    </row>
    <row r="14" spans="2:13" x14ac:dyDescent="0.25">
      <c r="B14" s="58" t="s">
        <v>72</v>
      </c>
      <c r="C14" s="58" t="s">
        <v>174</v>
      </c>
      <c r="E14" s="29" t="s">
        <v>64</v>
      </c>
      <c r="F14" s="29" t="s">
        <v>64</v>
      </c>
      <c r="G14" s="29" t="s">
        <v>64</v>
      </c>
      <c r="I14" t="str">
        <f t="shared" si="0"/>
        <v>地熱発電</v>
      </c>
      <c r="J14">
        <v>15</v>
      </c>
      <c r="K14" t="s">
        <v>201</v>
      </c>
      <c r="M14" t="s">
        <v>1496</v>
      </c>
    </row>
    <row r="15" spans="2:13" x14ac:dyDescent="0.25">
      <c r="B15" s="58"/>
      <c r="C15" s="58" t="s">
        <v>62</v>
      </c>
      <c r="E15" s="29" t="s">
        <v>106</v>
      </c>
      <c r="F15" s="29" t="s">
        <v>106</v>
      </c>
      <c r="G15" s="29" t="s">
        <v>106</v>
      </c>
      <c r="I15" t="str">
        <f t="shared" si="0"/>
        <v>バイオマス発電（木質）</v>
      </c>
      <c r="J15">
        <v>15</v>
      </c>
    </row>
    <row r="16" spans="2:13" x14ac:dyDescent="0.25">
      <c r="B16" s="58"/>
      <c r="C16" s="58" t="s">
        <v>69</v>
      </c>
      <c r="E16" s="29" t="s">
        <v>107</v>
      </c>
      <c r="F16" s="29" t="s">
        <v>107</v>
      </c>
      <c r="G16" s="29" t="s">
        <v>107</v>
      </c>
      <c r="I16" t="str">
        <f t="shared" si="0"/>
        <v>バイオマス発電（メタン）</v>
      </c>
      <c r="J16">
        <v>15</v>
      </c>
      <c r="M16" s="70" t="s">
        <v>1035</v>
      </c>
    </row>
    <row r="17" spans="2:13" x14ac:dyDescent="0.25">
      <c r="B17" s="58"/>
      <c r="C17" s="58" t="s">
        <v>70</v>
      </c>
      <c r="E17" s="29" t="s">
        <v>108</v>
      </c>
      <c r="F17" s="29" t="s">
        <v>108</v>
      </c>
      <c r="G17" s="29" t="s">
        <v>108</v>
      </c>
      <c r="I17" t="str">
        <f t="shared" si="0"/>
        <v>バイオマス発電（その他）</v>
      </c>
      <c r="J17">
        <v>15</v>
      </c>
      <c r="M17" t="s">
        <v>461</v>
      </c>
    </row>
    <row r="18" spans="2:13" x14ac:dyDescent="0.25">
      <c r="E18" s="29" t="s">
        <v>206</v>
      </c>
      <c r="F18" s="29" t="s">
        <v>207</v>
      </c>
      <c r="G18" s="29" t="s">
        <v>206</v>
      </c>
      <c r="I18" s="65" t="str">
        <f>E25</f>
        <v>リチウムイオン電池</v>
      </c>
      <c r="J18" s="65">
        <v>6</v>
      </c>
      <c r="K18" s="65" t="s">
        <v>203</v>
      </c>
    </row>
    <row r="19" spans="2:13" x14ac:dyDescent="0.25">
      <c r="E19" s="29" t="s">
        <v>131</v>
      </c>
      <c r="F19" s="29" t="s">
        <v>131</v>
      </c>
      <c r="G19" s="29" t="s">
        <v>131</v>
      </c>
      <c r="I19" s="66" t="str">
        <f>E26</f>
        <v>リチウムイオン電池以外</v>
      </c>
      <c r="J19" s="66">
        <v>6</v>
      </c>
      <c r="K19" s="66" t="s">
        <v>203</v>
      </c>
    </row>
    <row r="20" spans="2:13" x14ac:dyDescent="0.25">
      <c r="E20" s="29" t="s">
        <v>132</v>
      </c>
      <c r="F20" s="29" t="s">
        <v>132</v>
      </c>
      <c r="G20" s="29" t="s">
        <v>132</v>
      </c>
      <c r="I20" t="str">
        <f t="shared" ref="I20:I26" si="1">E32</f>
        <v>太陽熱利用</v>
      </c>
      <c r="J20">
        <v>15</v>
      </c>
    </row>
    <row r="21" spans="2:13" s="19" customFormat="1" x14ac:dyDescent="0.25">
      <c r="E21" s="29" t="s">
        <v>133</v>
      </c>
      <c r="F21" s="29" t="s">
        <v>133</v>
      </c>
      <c r="G21" s="29" t="s">
        <v>133</v>
      </c>
      <c r="I21" t="str">
        <f t="shared" si="1"/>
        <v>地熱利用</v>
      </c>
      <c r="J21">
        <v>15</v>
      </c>
      <c r="K21" t="s">
        <v>201</v>
      </c>
      <c r="M21"/>
    </row>
    <row r="22" spans="2:13" s="19" customFormat="1" x14ac:dyDescent="0.25">
      <c r="I22" t="str">
        <f t="shared" si="1"/>
        <v>バイオマス熱利用</v>
      </c>
      <c r="J22">
        <v>15</v>
      </c>
      <c r="K22"/>
      <c r="M22"/>
    </row>
    <row r="23" spans="2:13" s="19" customFormat="1" x14ac:dyDescent="0.25">
      <c r="E23" s="8" t="s">
        <v>190</v>
      </c>
      <c r="I23" t="str">
        <f t="shared" si="1"/>
        <v>地中熱利用（クローズドループ方式）</v>
      </c>
      <c r="J23">
        <v>15</v>
      </c>
      <c r="K23" t="s">
        <v>201</v>
      </c>
      <c r="M23"/>
    </row>
    <row r="24" spans="2:13" s="19" customFormat="1" x14ac:dyDescent="0.25">
      <c r="E24" t="s">
        <v>122</v>
      </c>
      <c r="I24" s="19" t="str">
        <f t="shared" si="1"/>
        <v>地中熱利用（オープンループ方式）</v>
      </c>
      <c r="J24" s="19">
        <v>15</v>
      </c>
      <c r="K24" t="s">
        <v>201</v>
      </c>
    </row>
    <row r="25" spans="2:13" s="19" customFormat="1" x14ac:dyDescent="0.25">
      <c r="E25" t="s">
        <v>191</v>
      </c>
      <c r="I25" s="19" t="str">
        <f t="shared" si="1"/>
        <v>地中熱利用（その他）</v>
      </c>
      <c r="J25" s="19">
        <v>15</v>
      </c>
      <c r="K25" t="s">
        <v>201</v>
      </c>
    </row>
    <row r="26" spans="2:13" s="19" customFormat="1" x14ac:dyDescent="0.25">
      <c r="E26" t="s">
        <v>192</v>
      </c>
      <c r="I26" s="19" t="str">
        <f t="shared" si="1"/>
        <v>温度差エネルギー利用</v>
      </c>
      <c r="J26" s="19">
        <v>15</v>
      </c>
      <c r="K26" t="s">
        <v>201</v>
      </c>
    </row>
    <row r="27" spans="2:13" s="19" customFormat="1" x14ac:dyDescent="0.25">
      <c r="I27" s="19" t="s">
        <v>139</v>
      </c>
      <c r="J27" s="19">
        <v>15</v>
      </c>
    </row>
    <row r="28" spans="2:13" s="19" customFormat="1" x14ac:dyDescent="0.25">
      <c r="E28" s="8" t="s">
        <v>193</v>
      </c>
      <c r="I28" s="19" t="s">
        <v>140</v>
      </c>
      <c r="J28" s="19">
        <v>15</v>
      </c>
    </row>
    <row r="29" spans="2:13" x14ac:dyDescent="0.25">
      <c r="E29" s="19"/>
      <c r="F29" s="19"/>
      <c r="G29" s="19"/>
      <c r="I29" s="19" t="s">
        <v>114</v>
      </c>
      <c r="J29" s="19">
        <v>15</v>
      </c>
      <c r="K29" s="19"/>
      <c r="M29" s="19"/>
    </row>
    <row r="30" spans="2:13" x14ac:dyDescent="0.25">
      <c r="E30" s="46" t="s">
        <v>62</v>
      </c>
      <c r="F30" s="46" t="s">
        <v>69</v>
      </c>
      <c r="G30" s="46" t="s">
        <v>70</v>
      </c>
      <c r="I30" s="19" t="s">
        <v>194</v>
      </c>
      <c r="J30" s="19">
        <v>15</v>
      </c>
      <c r="K30" s="19"/>
      <c r="M30" s="19"/>
    </row>
    <row r="31" spans="2:13" x14ac:dyDescent="0.25">
      <c r="E31" s="30" t="s">
        <v>177</v>
      </c>
      <c r="F31" s="30" t="s">
        <v>174</v>
      </c>
      <c r="G31" s="30" t="s">
        <v>174</v>
      </c>
      <c r="J31" t="s">
        <v>196</v>
      </c>
      <c r="M31" s="19"/>
    </row>
    <row r="32" spans="2:13" x14ac:dyDescent="0.25">
      <c r="E32" s="30" t="s">
        <v>66</v>
      </c>
      <c r="F32" s="30" t="s">
        <v>65</v>
      </c>
      <c r="G32" s="30" t="s">
        <v>65</v>
      </c>
    </row>
    <row r="33" spans="5:13" x14ac:dyDescent="0.25">
      <c r="E33" s="30" t="s">
        <v>208</v>
      </c>
      <c r="F33" s="30" t="s">
        <v>208</v>
      </c>
      <c r="G33" s="30" t="s">
        <v>208</v>
      </c>
    </row>
    <row r="34" spans="5:13" x14ac:dyDescent="0.25">
      <c r="E34" s="30" t="s">
        <v>210</v>
      </c>
      <c r="F34" s="30" t="s">
        <v>209</v>
      </c>
      <c r="G34" s="30" t="s">
        <v>209</v>
      </c>
    </row>
    <row r="35" spans="5:13" x14ac:dyDescent="0.25">
      <c r="E35" s="30" t="s">
        <v>110</v>
      </c>
      <c r="F35" s="30" t="s">
        <v>110</v>
      </c>
      <c r="G35" s="30" t="s">
        <v>110</v>
      </c>
    </row>
    <row r="36" spans="5:13" x14ac:dyDescent="0.25">
      <c r="E36" s="30" t="s">
        <v>1454</v>
      </c>
      <c r="F36" s="30" t="s">
        <v>1454</v>
      </c>
      <c r="G36" s="30" t="s">
        <v>1454</v>
      </c>
    </row>
    <row r="37" spans="5:13" x14ac:dyDescent="0.25">
      <c r="E37" s="30" t="s">
        <v>111</v>
      </c>
      <c r="F37" s="30" t="s">
        <v>111</v>
      </c>
      <c r="G37" s="30" t="s">
        <v>111</v>
      </c>
      <c r="I37" s="28"/>
    </row>
    <row r="38" spans="5:13" x14ac:dyDescent="0.25">
      <c r="E38" s="30" t="s">
        <v>68</v>
      </c>
      <c r="F38" s="30" t="s">
        <v>67</v>
      </c>
      <c r="G38" s="30" t="s">
        <v>67</v>
      </c>
    </row>
    <row r="39" spans="5:13" x14ac:dyDescent="0.25">
      <c r="E39" s="30" t="s">
        <v>117</v>
      </c>
      <c r="F39" s="30" t="s">
        <v>112</v>
      </c>
      <c r="G39" s="30" t="s">
        <v>112</v>
      </c>
    </row>
    <row r="40" spans="5:13" x14ac:dyDescent="0.25">
      <c r="E40" s="30" t="s">
        <v>113</v>
      </c>
      <c r="F40" s="30" t="s">
        <v>113</v>
      </c>
      <c r="G40" s="30" t="s">
        <v>113</v>
      </c>
    </row>
    <row r="41" spans="5:13" x14ac:dyDescent="0.25">
      <c r="E41" s="30" t="s">
        <v>114</v>
      </c>
      <c r="F41" s="30" t="s">
        <v>114</v>
      </c>
      <c r="G41" s="30" t="s">
        <v>114</v>
      </c>
    </row>
    <row r="42" spans="5:13" x14ac:dyDescent="0.25">
      <c r="E42" s="30" t="s">
        <v>115</v>
      </c>
      <c r="F42" s="30" t="s">
        <v>115</v>
      </c>
      <c r="G42" s="30" t="s">
        <v>115</v>
      </c>
    </row>
    <row r="43" spans="5:13" x14ac:dyDescent="0.25">
      <c r="E43" s="19" t="s">
        <v>75</v>
      </c>
      <c r="F43" s="19" t="s">
        <v>75</v>
      </c>
      <c r="G43" s="19" t="s">
        <v>75</v>
      </c>
    </row>
    <row r="44" spans="5:13" x14ac:dyDescent="0.25">
      <c r="E44" t="s">
        <v>76</v>
      </c>
      <c r="F44" s="19" t="s">
        <v>77</v>
      </c>
    </row>
    <row r="45" spans="5:13" x14ac:dyDescent="0.25">
      <c r="F45" t="s">
        <v>76</v>
      </c>
      <c r="I45" s="19"/>
      <c r="J45" s="19"/>
      <c r="K45" s="19"/>
    </row>
    <row r="46" spans="5:13" x14ac:dyDescent="0.25">
      <c r="F46" s="35"/>
      <c r="G46" s="28"/>
      <c r="I46" s="19"/>
      <c r="J46" s="19"/>
      <c r="K46" s="19"/>
    </row>
    <row r="47" spans="5:13" s="19" customFormat="1" x14ac:dyDescent="0.25">
      <c r="E47" s="8" t="s">
        <v>154</v>
      </c>
      <c r="F47"/>
      <c r="G47"/>
      <c r="M47"/>
    </row>
    <row r="48" spans="5:13" s="19" customFormat="1" x14ac:dyDescent="0.25">
      <c r="E48" s="28" t="s">
        <v>152</v>
      </c>
      <c r="F48" s="19" t="str">
        <f>IF(OR(F53="はい",F54="はい"),"対象","対象外")</f>
        <v>対象外</v>
      </c>
      <c r="M48"/>
    </row>
    <row r="49" spans="5:13" s="19" customFormat="1" x14ac:dyDescent="0.25">
      <c r="E49" s="28" t="s">
        <v>153</v>
      </c>
      <c r="F49" s="19" t="str">
        <f>IF(OR(F53="はい",F56="はい"),"対象","対象外")</f>
        <v>対象外</v>
      </c>
      <c r="I49"/>
      <c r="J49"/>
      <c r="K49"/>
      <c r="M49"/>
    </row>
    <row r="50" spans="5:13" s="19" customFormat="1" ht="11.25" customHeight="1" x14ac:dyDescent="0.25">
      <c r="E50" s="28"/>
      <c r="I50"/>
      <c r="J50"/>
      <c r="K50"/>
    </row>
    <row r="51" spans="5:13" x14ac:dyDescent="0.25">
      <c r="E51" s="28"/>
      <c r="F51" s="19"/>
      <c r="G51" s="19"/>
      <c r="M51" s="19"/>
    </row>
    <row r="52" spans="5:13" x14ac:dyDescent="0.25">
      <c r="E52" s="8" t="s">
        <v>204</v>
      </c>
      <c r="F52" s="8"/>
      <c r="M52" s="19"/>
    </row>
    <row r="53" spans="5:13" x14ac:dyDescent="0.25">
      <c r="E53" t="str">
        <f>採算性!C25</f>
        <v>再生可能エネルギー発電・熱利用設備（コジェネレーションシステム）を導入しますか？</v>
      </c>
      <c r="F53" t="str">
        <f>採算性!G25</f>
        <v>選択してください</v>
      </c>
      <c r="M53" s="19"/>
    </row>
    <row r="54" spans="5:13" x14ac:dyDescent="0.25">
      <c r="E54" t="str">
        <f>採算性!C37</f>
        <v>再生可能エネルギー発電設備を導入しますか？（コジェネレーションシステムを除く）</v>
      </c>
      <c r="F54" t="str">
        <f>採算性!G37</f>
        <v>選択してください</v>
      </c>
    </row>
    <row r="55" spans="5:13" x14ac:dyDescent="0.25">
      <c r="E55" t="str">
        <f>採算性!C51</f>
        <v>蓄電池を導入しますか？</v>
      </c>
      <c r="F55" t="str">
        <f>採算性!G51</f>
        <v>選択してください</v>
      </c>
    </row>
    <row r="56" spans="5:13" x14ac:dyDescent="0.25">
      <c r="E56" t="str">
        <f>採算性!C62</f>
        <v>再生可能エネルギー熱利用設備を導入しますか？</v>
      </c>
      <c r="F56" t="str">
        <f>採算性!G62</f>
        <v>選択してください</v>
      </c>
    </row>
    <row r="57" spans="5:13" x14ac:dyDescent="0.25">
      <c r="E57" t="str">
        <f>採算性!C76</f>
        <v>貯湯槽・蓄熱槽等を導入しますか？</v>
      </c>
      <c r="F57" t="str">
        <f>採算性!G76</f>
        <v>選択してください</v>
      </c>
    </row>
    <row r="60" spans="5:13" x14ac:dyDescent="0.25">
      <c r="E60" s="8" t="s">
        <v>87</v>
      </c>
      <c r="F60" s="7"/>
    </row>
    <row r="68" ht="21.75" customHeight="1" x14ac:dyDescent="0.25"/>
    <row r="77" ht="18" customHeight="1" x14ac:dyDescent="0.25"/>
    <row r="132" spans="4:4" x14ac:dyDescent="0.25">
      <c r="D132" t="e">
        <f>IF(D130=プルダウン用!#REF!,"⇒以下に従って、記入してください。","")</f>
        <v>#REF!</v>
      </c>
    </row>
  </sheetData>
  <phoneticPr fontId="1"/>
  <pageMargins left="0.70866141732283472" right="0.70866141732283472" top="0.74803149606299213" bottom="0.74803149606299213" header="0.31496062992125984" footer="0.31496062992125984"/>
  <pageSetup paperSize="9" scale="2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00000"/>
  </sheetPr>
  <dimension ref="A1:DY2"/>
  <sheetViews>
    <sheetView workbookViewId="0"/>
  </sheetViews>
  <sheetFormatPr defaultRowHeight="15.75" x14ac:dyDescent="0.25"/>
  <cols>
    <col min="118" max="121" width="8.88671875" style="70"/>
    <col min="126" max="127" width="8.88671875" style="70"/>
  </cols>
  <sheetData>
    <row r="1" spans="1:129" s="168" customFormat="1" ht="94.5" x14ac:dyDescent="0.25">
      <c r="A1" s="168" t="s">
        <v>467</v>
      </c>
      <c r="B1" s="168" t="s">
        <v>0</v>
      </c>
      <c r="C1" s="168" t="s">
        <v>468</v>
      </c>
      <c r="D1" s="168" t="s">
        <v>60</v>
      </c>
      <c r="E1" s="168" t="s">
        <v>1480</v>
      </c>
      <c r="F1" s="168" t="s">
        <v>469</v>
      </c>
      <c r="G1" s="168" t="s">
        <v>471</v>
      </c>
      <c r="H1" s="168" t="s">
        <v>473</v>
      </c>
      <c r="I1" s="168" t="s">
        <v>475</v>
      </c>
      <c r="J1" s="168" t="s">
        <v>477</v>
      </c>
      <c r="K1" s="168" t="s">
        <v>479</v>
      </c>
      <c r="L1" s="168" t="s">
        <v>481</v>
      </c>
      <c r="M1" s="168" t="s">
        <v>483</v>
      </c>
      <c r="N1" s="168" t="s">
        <v>470</v>
      </c>
      <c r="O1" s="168" t="s">
        <v>472</v>
      </c>
      <c r="P1" s="168" t="s">
        <v>474</v>
      </c>
      <c r="Q1" s="168" t="s">
        <v>476</v>
      </c>
      <c r="R1" s="168" t="s">
        <v>478</v>
      </c>
      <c r="S1" s="168" t="s">
        <v>480</v>
      </c>
      <c r="T1" s="168" t="s">
        <v>482</v>
      </c>
      <c r="U1" s="168" t="s">
        <v>484</v>
      </c>
      <c r="V1" s="168" t="s">
        <v>485</v>
      </c>
      <c r="W1" s="168" t="s">
        <v>486</v>
      </c>
      <c r="X1" s="168" t="s">
        <v>487</v>
      </c>
      <c r="Y1" s="168" t="s">
        <v>469</v>
      </c>
      <c r="Z1" s="168" t="s">
        <v>1481</v>
      </c>
      <c r="AA1" s="168" t="s">
        <v>475</v>
      </c>
      <c r="AB1" s="168" t="s">
        <v>1482</v>
      </c>
      <c r="AC1" s="168" t="s">
        <v>491</v>
      </c>
      <c r="AD1" s="168" t="s">
        <v>470</v>
      </c>
      <c r="AE1" s="168" t="s">
        <v>1483</v>
      </c>
      <c r="AF1" s="168" t="s">
        <v>476</v>
      </c>
      <c r="AG1" s="168" t="s">
        <v>1484</v>
      </c>
      <c r="AH1" s="168" t="s">
        <v>492</v>
      </c>
      <c r="AI1" s="168" t="s">
        <v>488</v>
      </c>
      <c r="AJ1" s="168" t="s">
        <v>1485</v>
      </c>
      <c r="AK1" s="168" t="s">
        <v>1486</v>
      </c>
      <c r="AL1" s="168" t="s">
        <v>1487</v>
      </c>
      <c r="AM1" s="168" t="s">
        <v>493</v>
      </c>
      <c r="AN1" s="168" t="s">
        <v>489</v>
      </c>
      <c r="AO1" s="168" t="s">
        <v>1488</v>
      </c>
      <c r="AP1" s="168" t="s">
        <v>1489</v>
      </c>
      <c r="AQ1" s="168" t="s">
        <v>1490</v>
      </c>
      <c r="AR1" s="168" t="s">
        <v>494</v>
      </c>
      <c r="AS1" s="168" t="s">
        <v>490</v>
      </c>
      <c r="AT1" s="168" t="s">
        <v>1491</v>
      </c>
      <c r="AU1" s="168" t="s">
        <v>1492</v>
      </c>
      <c r="AV1" s="168" t="s">
        <v>1493</v>
      </c>
      <c r="AW1" s="168" t="s">
        <v>495</v>
      </c>
      <c r="AX1" s="168" t="s">
        <v>496</v>
      </c>
      <c r="AY1" s="168" t="s">
        <v>497</v>
      </c>
      <c r="AZ1" s="168" t="s">
        <v>498</v>
      </c>
      <c r="BA1" s="168" t="s">
        <v>500</v>
      </c>
      <c r="BB1" s="168" t="s">
        <v>502</v>
      </c>
      <c r="BC1" s="168" t="s">
        <v>504</v>
      </c>
      <c r="BD1" s="168" t="s">
        <v>506</v>
      </c>
      <c r="BE1" s="168" t="s">
        <v>499</v>
      </c>
      <c r="BF1" s="168" t="s">
        <v>501</v>
      </c>
      <c r="BG1" s="168" t="s">
        <v>503</v>
      </c>
      <c r="BH1" s="168" t="s">
        <v>505</v>
      </c>
      <c r="BI1" s="168" t="s">
        <v>507</v>
      </c>
      <c r="BJ1" s="168" t="s">
        <v>508</v>
      </c>
      <c r="BK1" s="168" t="s">
        <v>509</v>
      </c>
      <c r="BL1" s="168" t="s">
        <v>498</v>
      </c>
      <c r="BM1" s="168" t="s">
        <v>514</v>
      </c>
      <c r="BN1" s="168" t="s">
        <v>504</v>
      </c>
      <c r="BO1" s="168" t="s">
        <v>524</v>
      </c>
      <c r="BP1" s="168" t="s">
        <v>530</v>
      </c>
      <c r="BQ1" s="168" t="s">
        <v>499</v>
      </c>
      <c r="BR1" s="168" t="s">
        <v>515</v>
      </c>
      <c r="BS1" s="168" t="s">
        <v>505</v>
      </c>
      <c r="BT1" s="168" t="s">
        <v>525</v>
      </c>
      <c r="BU1" s="168" t="s">
        <v>531</v>
      </c>
      <c r="BV1" s="168" t="s">
        <v>510</v>
      </c>
      <c r="BW1" s="168" t="s">
        <v>516</v>
      </c>
      <c r="BX1" s="168" t="s">
        <v>520</v>
      </c>
      <c r="BY1" s="168" t="s">
        <v>526</v>
      </c>
      <c r="BZ1" s="168" t="s">
        <v>532</v>
      </c>
      <c r="CA1" s="168" t="s">
        <v>511</v>
      </c>
      <c r="CB1" s="168" t="s">
        <v>517</v>
      </c>
      <c r="CC1" s="168" t="s">
        <v>521</v>
      </c>
      <c r="CD1" s="168" t="s">
        <v>527</v>
      </c>
      <c r="CE1" s="168" t="s">
        <v>533</v>
      </c>
      <c r="CF1" s="168" t="s">
        <v>512</v>
      </c>
      <c r="CG1" s="168" t="s">
        <v>518</v>
      </c>
      <c r="CH1" s="168" t="s">
        <v>522</v>
      </c>
      <c r="CI1" s="168" t="s">
        <v>528</v>
      </c>
      <c r="CJ1" s="168" t="s">
        <v>534</v>
      </c>
      <c r="CK1" s="168" t="s">
        <v>513</v>
      </c>
      <c r="CL1" s="168" t="s">
        <v>519</v>
      </c>
      <c r="CM1" s="168" t="s">
        <v>523</v>
      </c>
      <c r="CN1" s="168" t="s">
        <v>529</v>
      </c>
      <c r="CO1" s="168" t="s">
        <v>535</v>
      </c>
      <c r="CP1" s="168" t="s">
        <v>536</v>
      </c>
      <c r="CQ1" s="168" t="s">
        <v>537</v>
      </c>
      <c r="CR1" s="168" t="s">
        <v>498</v>
      </c>
      <c r="CS1" s="168" t="s">
        <v>538</v>
      </c>
      <c r="CT1" s="168" t="s">
        <v>540</v>
      </c>
      <c r="CU1" s="168" t="s">
        <v>506</v>
      </c>
      <c r="CV1" s="168" t="s">
        <v>499</v>
      </c>
      <c r="CW1" s="168" t="s">
        <v>539</v>
      </c>
      <c r="CX1" s="168" t="s">
        <v>541</v>
      </c>
      <c r="CY1" s="168" t="s">
        <v>507</v>
      </c>
      <c r="CZ1" s="168" t="s">
        <v>542</v>
      </c>
      <c r="DA1" s="168" t="s">
        <v>543</v>
      </c>
      <c r="DB1" s="168" t="s">
        <v>545</v>
      </c>
      <c r="DC1" s="168" t="s">
        <v>546</v>
      </c>
      <c r="DD1" s="168" t="s">
        <v>550</v>
      </c>
      <c r="DE1" s="168" t="s">
        <v>548</v>
      </c>
      <c r="DF1" s="168" t="s">
        <v>544</v>
      </c>
      <c r="DG1" s="168" t="s">
        <v>551</v>
      </c>
      <c r="DH1" s="168" t="s">
        <v>549</v>
      </c>
      <c r="DI1" s="168" t="s">
        <v>547</v>
      </c>
      <c r="DJ1" s="168" t="s">
        <v>552</v>
      </c>
      <c r="DK1" s="168" t="s">
        <v>553</v>
      </c>
      <c r="DL1" s="168" t="s">
        <v>554</v>
      </c>
      <c r="DM1" s="168" t="s">
        <v>558</v>
      </c>
      <c r="DN1" s="168" t="s">
        <v>504</v>
      </c>
      <c r="DO1" s="168" t="s">
        <v>555</v>
      </c>
      <c r="DP1" s="168" t="s">
        <v>559</v>
      </c>
      <c r="DQ1" s="168" t="s">
        <v>505</v>
      </c>
      <c r="DR1" s="168" t="s">
        <v>556</v>
      </c>
      <c r="DS1" s="168" t="s">
        <v>558</v>
      </c>
      <c r="DT1" s="168" t="s">
        <v>560</v>
      </c>
      <c r="DU1" s="168" t="s">
        <v>504</v>
      </c>
      <c r="DV1" s="168" t="s">
        <v>557</v>
      </c>
      <c r="DW1" s="168" t="s">
        <v>559</v>
      </c>
      <c r="DX1" s="168" t="s">
        <v>561</v>
      </c>
      <c r="DY1" s="168" t="s">
        <v>505</v>
      </c>
    </row>
    <row r="2" spans="1:129" ht="31.5" x14ac:dyDescent="0.25">
      <c r="A2" s="165" t="str">
        <f>採算性!K2</f>
        <v>（事務局使用欄のため記入不要）</v>
      </c>
      <c r="B2">
        <f>採算性!E15</f>
        <v>0</v>
      </c>
      <c r="C2" t="str">
        <f>採算性!E16</f>
        <v>選択してください</v>
      </c>
      <c r="D2" t="str">
        <f>採算性!E17</f>
        <v>先に「申請者種別」を選択してください</v>
      </c>
      <c r="E2" t="str">
        <f>採算性!G25</f>
        <v>選択してください</v>
      </c>
      <c r="F2" t="str">
        <f>採算性!D28</f>
        <v>選択してください</v>
      </c>
      <c r="G2">
        <f>採算性!F28</f>
        <v>0</v>
      </c>
      <c r="H2">
        <f>採算性!F29</f>
        <v>0</v>
      </c>
      <c r="I2" t="e">
        <f>採算性!H28</f>
        <v>#N/A</v>
      </c>
      <c r="J2" s="166">
        <f>採算性!I28</f>
        <v>0</v>
      </c>
      <c r="K2" s="166">
        <f>採算性!I29</f>
        <v>0</v>
      </c>
      <c r="L2" s="167" t="e">
        <f>採算性!K28</f>
        <v>#DIV/0!</v>
      </c>
      <c r="M2" t="e">
        <f>採算性!K29</f>
        <v>#DIV/0!</v>
      </c>
      <c r="N2" t="str">
        <f>採算性!D30</f>
        <v>選択してください</v>
      </c>
      <c r="O2">
        <f>採算性!F30</f>
        <v>0</v>
      </c>
      <c r="P2">
        <f>採算性!F31</f>
        <v>0</v>
      </c>
      <c r="Q2" t="e">
        <f>採算性!H30</f>
        <v>#N/A</v>
      </c>
      <c r="R2" s="166">
        <f>採算性!I30</f>
        <v>0</v>
      </c>
      <c r="S2" s="166">
        <f>採算性!I31</f>
        <v>0</v>
      </c>
      <c r="T2" s="167" t="e">
        <f>採算性!K30</f>
        <v>#DIV/0!</v>
      </c>
      <c r="U2" t="e">
        <f>採算性!K31</f>
        <v>#DIV/0!</v>
      </c>
      <c r="V2" s="166">
        <f>採算性!J32</f>
        <v>0</v>
      </c>
      <c r="W2" s="166">
        <f>採算性!J33</f>
        <v>0</v>
      </c>
      <c r="X2" t="str">
        <f>採算性!G37</f>
        <v>選択してください</v>
      </c>
      <c r="Y2" t="str">
        <f>採算性!D40</f>
        <v>選択してください</v>
      </c>
      <c r="Z2">
        <f>採算性!F40</f>
        <v>0</v>
      </c>
      <c r="AA2" t="str">
        <f>採算性!H40</f>
        <v xml:space="preserve"> </v>
      </c>
      <c r="AB2" s="166">
        <f>採算性!I40</f>
        <v>0</v>
      </c>
      <c r="AC2" s="167" t="e">
        <f>採算性!K40</f>
        <v>#DIV/0!</v>
      </c>
      <c r="AD2" s="70" t="str">
        <f>採算性!D41</f>
        <v>選択してください</v>
      </c>
      <c r="AE2" s="70">
        <f>採算性!F41</f>
        <v>0</v>
      </c>
      <c r="AF2" s="70" t="str">
        <f>採算性!H41</f>
        <v xml:space="preserve"> </v>
      </c>
      <c r="AG2" s="166">
        <f>採算性!I41</f>
        <v>0</v>
      </c>
      <c r="AH2" s="167" t="e">
        <f>採算性!K41</f>
        <v>#DIV/0!</v>
      </c>
      <c r="AI2" s="70" t="str">
        <f>採算性!D42</f>
        <v>選択してください</v>
      </c>
      <c r="AJ2" s="70">
        <f>採算性!F42</f>
        <v>0</v>
      </c>
      <c r="AK2" s="70" t="str">
        <f>採算性!H42</f>
        <v xml:space="preserve"> </v>
      </c>
      <c r="AL2" s="166">
        <f>採算性!I42</f>
        <v>0</v>
      </c>
      <c r="AM2" s="167" t="e">
        <f>採算性!K42</f>
        <v>#DIV/0!</v>
      </c>
      <c r="AN2" s="70" t="str">
        <f>採算性!D43</f>
        <v>選択してください</v>
      </c>
      <c r="AO2" s="70">
        <f>採算性!F43</f>
        <v>0</v>
      </c>
      <c r="AP2" s="70" t="str">
        <f>採算性!H43</f>
        <v xml:space="preserve"> </v>
      </c>
      <c r="AQ2" s="166">
        <f>採算性!I43</f>
        <v>0</v>
      </c>
      <c r="AR2" s="167" t="e">
        <f>採算性!K43</f>
        <v>#DIV/0!</v>
      </c>
      <c r="AS2" s="70" t="str">
        <f>採算性!D44</f>
        <v>選択してください</v>
      </c>
      <c r="AT2" s="70">
        <f>採算性!F44</f>
        <v>0</v>
      </c>
      <c r="AU2" s="70" t="str">
        <f>採算性!H44</f>
        <v xml:space="preserve"> </v>
      </c>
      <c r="AV2" s="166">
        <f>採算性!I44</f>
        <v>0</v>
      </c>
      <c r="AW2" s="167" t="e">
        <f>採算性!K44</f>
        <v>#DIV/0!</v>
      </c>
      <c r="AX2" s="166">
        <f>採算性!J45</f>
        <v>0</v>
      </c>
      <c r="AY2" t="str">
        <f>採算性!G51</f>
        <v>選択してください</v>
      </c>
      <c r="AZ2" t="str">
        <f>採算性!D54</f>
        <v>選択してください</v>
      </c>
      <c r="BA2" s="168">
        <f>採算性!F54</f>
        <v>0</v>
      </c>
      <c r="BB2">
        <f>採算性!F55</f>
        <v>0</v>
      </c>
      <c r="BC2" s="168" t="e">
        <f>採算性!H54</f>
        <v>#N/A</v>
      </c>
      <c r="BD2" s="166">
        <f>採算性!I54</f>
        <v>0</v>
      </c>
      <c r="BE2" s="168" t="str">
        <f>採算性!D56</f>
        <v>選択してください</v>
      </c>
      <c r="BF2">
        <f>採算性!F56</f>
        <v>0</v>
      </c>
      <c r="BG2" s="168">
        <f>採算性!F57</f>
        <v>0</v>
      </c>
      <c r="BH2" t="e">
        <f>採算性!H56</f>
        <v>#N/A</v>
      </c>
      <c r="BI2" s="201">
        <f>採算性!I56</f>
        <v>0</v>
      </c>
      <c r="BJ2" s="166">
        <f>採算性!J58</f>
        <v>0</v>
      </c>
      <c r="BK2" t="str">
        <f>採算性!G62</f>
        <v>選択してください</v>
      </c>
      <c r="BL2" t="str">
        <f>採算性!D65</f>
        <v>選択してください</v>
      </c>
      <c r="BM2" s="70">
        <f>採算性!F65</f>
        <v>0</v>
      </c>
      <c r="BN2" s="70" t="str">
        <f>採算性!H65</f>
        <v xml:space="preserve"> </v>
      </c>
      <c r="BO2" s="166">
        <f>採算性!I65</f>
        <v>0</v>
      </c>
      <c r="BP2" s="70" t="e">
        <f>採算性!K65</f>
        <v>#DIV/0!</v>
      </c>
      <c r="BQ2" s="70" t="str">
        <f>採算性!D66</f>
        <v>選択してください</v>
      </c>
      <c r="BR2" s="70">
        <f>採算性!F66</f>
        <v>0</v>
      </c>
      <c r="BS2" s="70" t="str">
        <f>採算性!H66</f>
        <v xml:space="preserve"> </v>
      </c>
      <c r="BT2" s="166">
        <f>採算性!I66</f>
        <v>0</v>
      </c>
      <c r="BU2" s="70" t="e">
        <f>採算性!K66</f>
        <v>#DIV/0!</v>
      </c>
      <c r="BV2" s="70" t="str">
        <f>採算性!D67</f>
        <v>選択してください</v>
      </c>
      <c r="BW2" s="70">
        <f>採算性!F67</f>
        <v>0</v>
      </c>
      <c r="BX2" s="70" t="str">
        <f>採算性!H67</f>
        <v xml:space="preserve"> </v>
      </c>
      <c r="BY2" s="166">
        <f>採算性!I67</f>
        <v>0</v>
      </c>
      <c r="BZ2" s="70" t="e">
        <f>採算性!K67</f>
        <v>#DIV/0!</v>
      </c>
      <c r="CA2" s="70" t="str">
        <f>採算性!D68</f>
        <v>選択してください</v>
      </c>
      <c r="CB2" s="70">
        <f>採算性!F68</f>
        <v>0</v>
      </c>
      <c r="CC2" s="70" t="str">
        <f>採算性!H68</f>
        <v xml:space="preserve"> </v>
      </c>
      <c r="CD2" s="166">
        <f>採算性!I68</f>
        <v>0</v>
      </c>
      <c r="CE2" s="70" t="e">
        <f>採算性!K68</f>
        <v>#DIV/0!</v>
      </c>
      <c r="CF2" s="70" t="str">
        <f>採算性!D69</f>
        <v>選択してください</v>
      </c>
      <c r="CG2" s="70">
        <f>採算性!F69</f>
        <v>0</v>
      </c>
      <c r="CH2" s="70" t="str">
        <f>採算性!H69</f>
        <v xml:space="preserve"> </v>
      </c>
      <c r="CI2" s="166">
        <f>採算性!I69</f>
        <v>0</v>
      </c>
      <c r="CJ2" s="70" t="e">
        <f>採算性!K69</f>
        <v>#DIV/0!</v>
      </c>
      <c r="CK2" s="70" t="str">
        <f>採算性!D70</f>
        <v>選択してください</v>
      </c>
      <c r="CL2" s="70">
        <f>採算性!F70</f>
        <v>0</v>
      </c>
      <c r="CM2" s="70" t="str">
        <f>採算性!H70</f>
        <v xml:space="preserve"> </v>
      </c>
      <c r="CN2" s="166">
        <f>採算性!I70</f>
        <v>0</v>
      </c>
      <c r="CO2" s="70" t="e">
        <f>採算性!K70</f>
        <v>#DIV/0!</v>
      </c>
      <c r="CP2" s="166">
        <f>採算性!J71</f>
        <v>0</v>
      </c>
      <c r="CQ2" t="str">
        <f>採算性!G76</f>
        <v>選択してください</v>
      </c>
      <c r="CR2">
        <f>採算性!D79</f>
        <v>0</v>
      </c>
      <c r="CS2" s="70">
        <f>採算性!F79</f>
        <v>0</v>
      </c>
      <c r="CT2">
        <f>採算性!H79</f>
        <v>0</v>
      </c>
      <c r="CU2" s="166">
        <f>採算性!I79</f>
        <v>0</v>
      </c>
      <c r="CV2" s="70">
        <f>採算性!D80</f>
        <v>0</v>
      </c>
      <c r="CW2" s="70">
        <f>採算性!F80</f>
        <v>0</v>
      </c>
      <c r="CX2" s="70">
        <f>採算性!H80</f>
        <v>0</v>
      </c>
      <c r="CY2" s="166">
        <f>採算性!I80</f>
        <v>0</v>
      </c>
      <c r="CZ2" s="166">
        <f>採算性!J81</f>
        <v>0</v>
      </c>
      <c r="DA2" s="166">
        <f>採算性!G91</f>
        <v>0</v>
      </c>
      <c r="DB2" s="166">
        <f>採算性!G92</f>
        <v>0</v>
      </c>
      <c r="DC2" s="166">
        <f>採算性!G93</f>
        <v>0</v>
      </c>
      <c r="DD2" s="166">
        <f>採算性!G94</f>
        <v>0</v>
      </c>
      <c r="DE2" s="166">
        <f>採算性!G97</f>
        <v>0</v>
      </c>
      <c r="DF2" s="166">
        <f>採算性!G98</f>
        <v>0</v>
      </c>
      <c r="DG2" s="166">
        <f>採算性!G99</f>
        <v>0</v>
      </c>
      <c r="DH2" s="166">
        <f>採算性!G100</f>
        <v>0</v>
      </c>
      <c r="DI2" s="166">
        <f>採算性!G101</f>
        <v>0</v>
      </c>
      <c r="DJ2" s="166">
        <f>採算性!G102</f>
        <v>0</v>
      </c>
      <c r="DK2" t="str">
        <f>採算性!G107</f>
        <v>選択してください</v>
      </c>
      <c r="DL2" t="str">
        <f>採算性!D112</f>
        <v>選択してください</v>
      </c>
      <c r="DM2">
        <f>採算性!F112</f>
        <v>0</v>
      </c>
      <c r="DN2" s="70">
        <f>採算性!H112</f>
        <v>0</v>
      </c>
      <c r="DO2" s="70" t="str">
        <f>採算性!D113</f>
        <v>選択してください</v>
      </c>
      <c r="DP2" s="70">
        <f>採算性!F113</f>
        <v>0</v>
      </c>
      <c r="DQ2" s="70">
        <f>採算性!H113</f>
        <v>0</v>
      </c>
      <c r="DR2" t="str">
        <f>採算性!D116</f>
        <v>選択してください</v>
      </c>
      <c r="DS2">
        <f>採算性!F116</f>
        <v>0</v>
      </c>
      <c r="DT2" t="str">
        <f>採算性!G116</f>
        <v>選択</v>
      </c>
      <c r="DU2">
        <f>採算性!H116</f>
        <v>0</v>
      </c>
      <c r="DV2" s="70" t="str">
        <f>採算性!D117</f>
        <v>選択してください</v>
      </c>
      <c r="DW2" s="70">
        <f>採算性!F117</f>
        <v>0</v>
      </c>
      <c r="DX2" s="70" t="str">
        <f>採算性!G117</f>
        <v>選択</v>
      </c>
      <c r="DY2" s="70">
        <f>採算性!H117</f>
        <v>0</v>
      </c>
    </row>
  </sheetData>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00000"/>
  </sheetPr>
  <dimension ref="A1:DV2"/>
  <sheetViews>
    <sheetView workbookViewId="0"/>
  </sheetViews>
  <sheetFormatPr defaultRowHeight="15.75" x14ac:dyDescent="0.25"/>
  <cols>
    <col min="8" max="11" width="8.88671875" style="70"/>
    <col min="13" max="16" width="8.88671875" style="70"/>
    <col min="18" max="21" width="8.88671875" style="70"/>
    <col min="23" max="26" width="8.88671875" style="70"/>
    <col min="28" max="31" width="8.88671875" style="70"/>
    <col min="37" max="37" width="8.88671875" style="70"/>
    <col min="40" max="40" width="8.88671875" style="70"/>
    <col min="43" max="43" width="8.88671875" style="70"/>
    <col min="45" max="45" width="8.88671875" style="70"/>
    <col min="48" max="48" width="8.88671875" style="70"/>
    <col min="51" max="51" width="8.88671875" style="70"/>
    <col min="54" max="75" width="8.88671875" style="70"/>
    <col min="111" max="111" width="8.88671875" style="70"/>
    <col min="113" max="113" width="8.88671875" style="70"/>
    <col min="115" max="115" width="8.88671875" style="70"/>
    <col min="117" max="117" width="8.88671875" style="70"/>
    <col min="119" max="119" width="8.88671875" style="70"/>
    <col min="121" max="121" width="8.88671875" style="70"/>
  </cols>
  <sheetData>
    <row r="1" spans="1:126" s="168" customFormat="1" ht="110.25" x14ac:dyDescent="0.25">
      <c r="A1" s="168" t="s">
        <v>467</v>
      </c>
      <c r="B1" s="168" t="s">
        <v>0</v>
      </c>
      <c r="C1" s="168" t="s">
        <v>468</v>
      </c>
      <c r="D1" s="168" t="s">
        <v>60</v>
      </c>
      <c r="E1" s="168" t="s">
        <v>583</v>
      </c>
      <c r="F1" s="168" t="s">
        <v>584</v>
      </c>
      <c r="G1" s="168" t="s">
        <v>585</v>
      </c>
      <c r="H1" s="168" t="s">
        <v>586</v>
      </c>
      <c r="I1" s="168" t="s">
        <v>587</v>
      </c>
      <c r="J1" s="168" t="s">
        <v>588</v>
      </c>
      <c r="K1" s="168" t="s">
        <v>589</v>
      </c>
      <c r="L1" s="168" t="s">
        <v>590</v>
      </c>
      <c r="M1" s="168" t="s">
        <v>591</v>
      </c>
      <c r="N1" s="168" t="s">
        <v>592</v>
      </c>
      <c r="O1" s="168" t="s">
        <v>593</v>
      </c>
      <c r="P1" s="168" t="s">
        <v>594</v>
      </c>
      <c r="Q1" s="168" t="s">
        <v>595</v>
      </c>
      <c r="R1" s="168" t="s">
        <v>596</v>
      </c>
      <c r="S1" s="168" t="s">
        <v>597</v>
      </c>
      <c r="T1" s="168" t="s">
        <v>598</v>
      </c>
      <c r="U1" s="168" t="s">
        <v>599</v>
      </c>
      <c r="V1" s="168" t="s">
        <v>600</v>
      </c>
      <c r="W1" s="168" t="s">
        <v>601</v>
      </c>
      <c r="X1" s="168" t="s">
        <v>602</v>
      </c>
      <c r="Y1" s="168" t="s">
        <v>603</v>
      </c>
      <c r="Z1" s="168" t="s">
        <v>604</v>
      </c>
      <c r="AA1" s="168" t="s">
        <v>605</v>
      </c>
      <c r="AB1" s="168" t="s">
        <v>606</v>
      </c>
      <c r="AC1" s="168" t="s">
        <v>607</v>
      </c>
      <c r="AD1" s="168" t="s">
        <v>608</v>
      </c>
      <c r="AE1" s="168" t="s">
        <v>609</v>
      </c>
      <c r="AF1" s="168" t="s">
        <v>610</v>
      </c>
      <c r="AG1" s="168" t="s">
        <v>611</v>
      </c>
      <c r="AH1" s="168" t="s">
        <v>612</v>
      </c>
      <c r="AI1" s="168" t="s">
        <v>613</v>
      </c>
      <c r="AJ1" s="168" t="s">
        <v>614</v>
      </c>
      <c r="AK1" s="168" t="s">
        <v>625</v>
      </c>
      <c r="AL1" s="168" t="s">
        <v>615</v>
      </c>
      <c r="AM1" s="168" t="s">
        <v>616</v>
      </c>
      <c r="AN1" s="168" t="s">
        <v>627</v>
      </c>
      <c r="AO1" s="168" t="s">
        <v>617</v>
      </c>
      <c r="AP1" s="168" t="s">
        <v>618</v>
      </c>
      <c r="AQ1" s="168" t="s">
        <v>628</v>
      </c>
      <c r="AR1" s="168" t="s">
        <v>619</v>
      </c>
      <c r="AS1" s="168" t="s">
        <v>626</v>
      </c>
      <c r="AT1" s="168" t="s">
        <v>620</v>
      </c>
      <c r="AU1" s="168" t="s">
        <v>621</v>
      </c>
      <c r="AV1" s="168" t="s">
        <v>629</v>
      </c>
      <c r="AW1" s="168" t="s">
        <v>622</v>
      </c>
      <c r="AX1" s="168" t="s">
        <v>623</v>
      </c>
      <c r="AY1" s="168" t="s">
        <v>630</v>
      </c>
      <c r="AZ1" s="168" t="s">
        <v>624</v>
      </c>
      <c r="BA1" s="168" t="s">
        <v>631</v>
      </c>
      <c r="BB1" s="168" t="s">
        <v>1455</v>
      </c>
      <c r="BC1" s="168" t="s">
        <v>1456</v>
      </c>
      <c r="BD1" s="168" t="s">
        <v>1457</v>
      </c>
      <c r="BE1" s="168" t="s">
        <v>1470</v>
      </c>
      <c r="BF1" s="168" t="s">
        <v>1458</v>
      </c>
      <c r="BG1" s="168" t="s">
        <v>1459</v>
      </c>
      <c r="BH1" s="168" t="s">
        <v>1471</v>
      </c>
      <c r="BI1" s="168" t="s">
        <v>1460</v>
      </c>
      <c r="BJ1" s="168" t="s">
        <v>1461</v>
      </c>
      <c r="BK1" s="168" t="s">
        <v>1472</v>
      </c>
      <c r="BL1" s="168" t="s">
        <v>1462</v>
      </c>
      <c r="BM1" s="168" t="s">
        <v>1463</v>
      </c>
      <c r="BN1" s="168" t="s">
        <v>1464</v>
      </c>
      <c r="BO1" s="168" t="s">
        <v>1465</v>
      </c>
      <c r="BP1" s="168" t="s">
        <v>1473</v>
      </c>
      <c r="BQ1" s="168" t="s">
        <v>1466</v>
      </c>
      <c r="BR1" s="168" t="s">
        <v>1467</v>
      </c>
      <c r="BS1" s="168" t="s">
        <v>1468</v>
      </c>
      <c r="BT1" s="168" t="s">
        <v>1469</v>
      </c>
      <c r="BU1" s="168" t="s">
        <v>1474</v>
      </c>
      <c r="BV1" s="168" t="s">
        <v>1475</v>
      </c>
      <c r="BW1" s="168" t="s">
        <v>1476</v>
      </c>
      <c r="BX1" s="168" t="s">
        <v>632</v>
      </c>
      <c r="BY1" s="168" t="s">
        <v>633</v>
      </c>
      <c r="BZ1" s="168" t="s">
        <v>634</v>
      </c>
      <c r="CA1" s="168" t="s">
        <v>635</v>
      </c>
      <c r="CB1" s="168" t="s">
        <v>636</v>
      </c>
      <c r="CC1" s="168" t="s">
        <v>637</v>
      </c>
      <c r="CD1" s="168" t="s">
        <v>638</v>
      </c>
      <c r="CE1" s="168" t="s">
        <v>639</v>
      </c>
      <c r="CF1" s="168" t="s">
        <v>640</v>
      </c>
      <c r="CG1" s="168" t="s">
        <v>641</v>
      </c>
      <c r="CH1" s="168" t="s">
        <v>642</v>
      </c>
      <c r="CI1" s="168" t="s">
        <v>643</v>
      </c>
      <c r="CJ1" s="168" t="s">
        <v>644</v>
      </c>
      <c r="CK1" s="168" t="s">
        <v>645</v>
      </c>
      <c r="CL1" s="168" t="s">
        <v>646</v>
      </c>
      <c r="CM1" s="168" t="s">
        <v>647</v>
      </c>
      <c r="CN1" s="168" t="s">
        <v>648</v>
      </c>
      <c r="CO1" s="168" t="s">
        <v>647</v>
      </c>
      <c r="CP1" s="168" t="s">
        <v>649</v>
      </c>
      <c r="CQ1" s="168" t="s">
        <v>650</v>
      </c>
      <c r="CR1" s="168" t="s">
        <v>651</v>
      </c>
      <c r="CS1" s="168" t="s">
        <v>652</v>
      </c>
      <c r="CT1" s="168" t="s">
        <v>653</v>
      </c>
      <c r="CU1" s="168" t="s">
        <v>652</v>
      </c>
      <c r="CV1" s="168" t="s">
        <v>654</v>
      </c>
      <c r="CW1" s="168" t="s">
        <v>655</v>
      </c>
      <c r="CX1" s="168" t="s">
        <v>656</v>
      </c>
      <c r="CY1" s="168" t="s">
        <v>167</v>
      </c>
      <c r="CZ1" s="168" t="s">
        <v>657</v>
      </c>
      <c r="DA1" s="168" t="s">
        <v>658</v>
      </c>
      <c r="DB1" s="168" t="s">
        <v>3</v>
      </c>
      <c r="DC1" s="168" t="s">
        <v>4</v>
      </c>
      <c r="DD1" s="168" t="s">
        <v>5</v>
      </c>
      <c r="DE1" s="168" t="s">
        <v>6</v>
      </c>
      <c r="DF1" s="168" t="s">
        <v>659</v>
      </c>
      <c r="DG1" s="168" t="s">
        <v>663</v>
      </c>
      <c r="DH1" s="168" t="s">
        <v>170</v>
      </c>
      <c r="DI1" s="168" t="s">
        <v>664</v>
      </c>
      <c r="DJ1" s="168" t="s">
        <v>660</v>
      </c>
      <c r="DK1" s="168" t="s">
        <v>665</v>
      </c>
      <c r="DL1" s="168" t="s">
        <v>661</v>
      </c>
      <c r="DM1" s="168" t="s">
        <v>666</v>
      </c>
      <c r="DN1" s="168" t="s">
        <v>44</v>
      </c>
      <c r="DO1" s="168" t="s">
        <v>667</v>
      </c>
      <c r="DP1" s="168" t="s">
        <v>45</v>
      </c>
      <c r="DQ1" s="168" t="s">
        <v>668</v>
      </c>
      <c r="DR1" s="168" t="s">
        <v>662</v>
      </c>
      <c r="DS1" s="168" t="s">
        <v>669</v>
      </c>
      <c r="DT1" s="168" t="s">
        <v>171</v>
      </c>
      <c r="DU1" s="168" t="s">
        <v>670</v>
      </c>
      <c r="DV1" s="168" t="s">
        <v>671</v>
      </c>
    </row>
    <row r="2" spans="1:126" x14ac:dyDescent="0.25">
      <c r="A2" s="165" t="str">
        <f>採算性!K2</f>
        <v>（事務局使用欄のため記入不要）</v>
      </c>
      <c r="B2" s="70">
        <f>採算性!E15</f>
        <v>0</v>
      </c>
      <c r="C2" s="70" t="str">
        <f>採算性!E16</f>
        <v>選択してください</v>
      </c>
      <c r="D2" s="70" t="str">
        <f>採算性!E17</f>
        <v>先に「申請者種別」を選択してください</v>
      </c>
      <c r="E2" s="166">
        <f>採算性!F137</f>
        <v>0</v>
      </c>
      <c r="F2" s="166">
        <f>採算性!F138</f>
        <v>0</v>
      </c>
      <c r="G2" s="166">
        <f>採算性!E142</f>
        <v>0</v>
      </c>
      <c r="H2" s="166">
        <f>採算性!F142</f>
        <v>0</v>
      </c>
      <c r="I2" s="70">
        <f>採算性!H142</f>
        <v>0</v>
      </c>
      <c r="J2" s="70">
        <f>採算性!I142</f>
        <v>0</v>
      </c>
      <c r="K2" s="166">
        <f>採算性!$K$142</f>
        <v>0</v>
      </c>
      <c r="L2" s="166">
        <f>採算性!E143</f>
        <v>0</v>
      </c>
      <c r="M2" s="166">
        <f>採算性!F143</f>
        <v>0</v>
      </c>
      <c r="N2" s="70">
        <f>採算性!H143</f>
        <v>0</v>
      </c>
      <c r="O2" s="70">
        <f>採算性!I143</f>
        <v>0</v>
      </c>
      <c r="P2" s="166">
        <f>採算性!$K$143</f>
        <v>0</v>
      </c>
      <c r="Q2" s="166">
        <f>採算性!E144</f>
        <v>0</v>
      </c>
      <c r="R2" s="166">
        <f>採算性!F144</f>
        <v>0</v>
      </c>
      <c r="S2" s="70">
        <f>採算性!H144</f>
        <v>0</v>
      </c>
      <c r="T2" s="70">
        <f>採算性!I144</f>
        <v>0</v>
      </c>
      <c r="U2" s="166">
        <f>採算性!$K$144</f>
        <v>0</v>
      </c>
      <c r="V2" s="166">
        <f>採算性!E145</f>
        <v>0</v>
      </c>
      <c r="W2" s="166">
        <f>採算性!F145</f>
        <v>0</v>
      </c>
      <c r="X2" s="70">
        <f>採算性!H145</f>
        <v>0</v>
      </c>
      <c r="Y2" s="70">
        <f>採算性!I145</f>
        <v>0</v>
      </c>
      <c r="Z2" s="166">
        <f>採算性!$K$145</f>
        <v>0</v>
      </c>
      <c r="AA2" s="166">
        <f>採算性!E146</f>
        <v>0</v>
      </c>
      <c r="AB2" s="166">
        <f>採算性!F146</f>
        <v>0</v>
      </c>
      <c r="AC2" s="70">
        <f>採算性!H146</f>
        <v>0</v>
      </c>
      <c r="AD2" s="70">
        <f>採算性!I146</f>
        <v>0</v>
      </c>
      <c r="AE2" s="166">
        <f>採算性!$K$146</f>
        <v>0</v>
      </c>
      <c r="AF2" s="166">
        <f>採算性!E147</f>
        <v>0</v>
      </c>
      <c r="AG2" s="166">
        <f>採算性!F147</f>
        <v>0</v>
      </c>
      <c r="AH2">
        <f>採算性!H147</f>
        <v>0</v>
      </c>
      <c r="AI2">
        <f>採算性!I147</f>
        <v>0</v>
      </c>
      <c r="AJ2" s="166">
        <f>採算性!$K$147</f>
        <v>0</v>
      </c>
      <c r="AK2" s="70" t="str">
        <f>採算性!D148</f>
        <v>その他１（　　　　　）</v>
      </c>
      <c r="AL2">
        <f>採算性!E148</f>
        <v>0</v>
      </c>
      <c r="AM2">
        <f>採算性!F148</f>
        <v>0</v>
      </c>
      <c r="AN2" s="70">
        <f>採算性!G148</f>
        <v>0</v>
      </c>
      <c r="AO2">
        <f>採算性!H148</f>
        <v>0</v>
      </c>
      <c r="AP2">
        <f>採算性!I148</f>
        <v>0</v>
      </c>
      <c r="AQ2" s="70">
        <f>採算性!J148</f>
        <v>0</v>
      </c>
      <c r="AR2">
        <f>採算性!K148</f>
        <v>0</v>
      </c>
      <c r="AS2" s="70" t="str">
        <f>採算性!D149</f>
        <v>その他２（　　　　　）</v>
      </c>
      <c r="AT2">
        <f>採算性!E149</f>
        <v>0</v>
      </c>
      <c r="AU2">
        <f>採算性!F149</f>
        <v>0</v>
      </c>
      <c r="AV2" s="70">
        <f>採算性!G149</f>
        <v>0</v>
      </c>
      <c r="AW2">
        <f>採算性!H149</f>
        <v>0</v>
      </c>
      <c r="AX2">
        <f>採算性!I149</f>
        <v>0</v>
      </c>
      <c r="AY2" s="70">
        <f>採算性!J149</f>
        <v>0</v>
      </c>
      <c r="AZ2">
        <f>採算性!K149</f>
        <v>0</v>
      </c>
      <c r="BA2" s="166">
        <f>採算性!$K$150</f>
        <v>0</v>
      </c>
      <c r="BB2" s="166" t="str">
        <f>採算性!G156</f>
        <v>選択してください</v>
      </c>
      <c r="BC2" s="166">
        <f>採算性!E160</f>
        <v>0</v>
      </c>
      <c r="BD2" s="166">
        <f>採算性!F160</f>
        <v>0</v>
      </c>
      <c r="BE2" s="166">
        <f>採算性!H160</f>
        <v>0</v>
      </c>
      <c r="BF2" s="166">
        <f>採算性!E161</f>
        <v>0</v>
      </c>
      <c r="BG2" s="166">
        <f>採算性!F161</f>
        <v>0</v>
      </c>
      <c r="BH2" s="166">
        <f>採算性!H161</f>
        <v>0</v>
      </c>
      <c r="BI2" s="166">
        <f>採算性!E162</f>
        <v>0</v>
      </c>
      <c r="BJ2" s="166">
        <f>採算性!F162</f>
        <v>0</v>
      </c>
      <c r="BK2" s="166">
        <f>採算性!H162</f>
        <v>0</v>
      </c>
      <c r="BL2" s="166" t="str">
        <f>採算性!D163</f>
        <v>その他１（　　　　　）</v>
      </c>
      <c r="BM2" s="166">
        <f>採算性!E163</f>
        <v>0</v>
      </c>
      <c r="BN2" s="166">
        <f>採算性!F163</f>
        <v>0</v>
      </c>
      <c r="BO2" s="166">
        <f>採算性!G163</f>
        <v>0</v>
      </c>
      <c r="BP2" s="166">
        <f>採算性!H163</f>
        <v>0</v>
      </c>
      <c r="BQ2" s="166" t="str">
        <f>採算性!D164</f>
        <v>その他２（　　　　　）</v>
      </c>
      <c r="BR2" s="166">
        <f>採算性!E164</f>
        <v>0</v>
      </c>
      <c r="BS2" s="166">
        <f>採算性!F164</f>
        <v>0</v>
      </c>
      <c r="BT2" s="166">
        <f>採算性!G164</f>
        <v>0</v>
      </c>
      <c r="BU2" s="166">
        <f>採算性!H164</f>
        <v>0</v>
      </c>
      <c r="BV2" s="166">
        <f>採算性!H165</f>
        <v>0</v>
      </c>
      <c r="BW2" s="166">
        <f>採算性!F167</f>
        <v>0</v>
      </c>
      <c r="BX2" t="str">
        <f>採算性!$G$170</f>
        <v>選択してください</v>
      </c>
      <c r="BY2" s="166">
        <f>採算性!$E$173</f>
        <v>0</v>
      </c>
      <c r="BZ2" s="166">
        <f>採算性!$H$173</f>
        <v>0</v>
      </c>
      <c r="CA2" s="166">
        <f>採算性!$K$173</f>
        <v>0</v>
      </c>
      <c r="CB2" s="166">
        <f>採算性!$E$174</f>
        <v>0</v>
      </c>
      <c r="CC2" s="166">
        <f>採算性!$H$174</f>
        <v>0</v>
      </c>
      <c r="CD2" s="166">
        <f>採算性!$K$174</f>
        <v>0</v>
      </c>
      <c r="CE2">
        <f>採算性!D175</f>
        <v>0</v>
      </c>
      <c r="CF2">
        <f>採算性!E175</f>
        <v>0</v>
      </c>
      <c r="CG2">
        <f>採算性!H175</f>
        <v>0</v>
      </c>
      <c r="CH2" s="166">
        <f>採算性!K175</f>
        <v>0</v>
      </c>
      <c r="CI2" s="166">
        <f>採算性!K176</f>
        <v>0</v>
      </c>
      <c r="CJ2" t="str">
        <f>採算性!G179</f>
        <v>選択してください</v>
      </c>
      <c r="CK2">
        <f>採算性!D182</f>
        <v>0</v>
      </c>
      <c r="CL2" s="166">
        <f>採算性!E182</f>
        <v>0</v>
      </c>
      <c r="CM2" t="str">
        <f>採算性!G182</f>
        <v>★/年</v>
      </c>
      <c r="CN2">
        <f>採算性!H182</f>
        <v>0</v>
      </c>
      <c r="CO2" t="str">
        <f>採算性!J182</f>
        <v>円/★</v>
      </c>
      <c r="CP2" s="166">
        <f>採算性!K182</f>
        <v>0</v>
      </c>
      <c r="CQ2">
        <f>採算性!D183</f>
        <v>0</v>
      </c>
      <c r="CR2" s="166">
        <f>採算性!E183</f>
        <v>0</v>
      </c>
      <c r="CS2" t="str">
        <f>採算性!G183</f>
        <v>★/年</v>
      </c>
      <c r="CT2">
        <f>採算性!H183</f>
        <v>0</v>
      </c>
      <c r="CU2" t="str">
        <f>採算性!J183</f>
        <v>円/★</v>
      </c>
      <c r="CV2" s="166">
        <f>採算性!K183</f>
        <v>0</v>
      </c>
      <c r="CW2" s="166">
        <f>採算性!K184</f>
        <v>0</v>
      </c>
      <c r="CX2" s="166">
        <f>採算性!F187</f>
        <v>0</v>
      </c>
      <c r="CY2" s="166">
        <f>採算性!$F$189</f>
        <v>0</v>
      </c>
      <c r="CZ2">
        <f>採算性!I189</f>
        <v>0</v>
      </c>
      <c r="DA2">
        <f>採算性!K189</f>
        <v>0</v>
      </c>
      <c r="DB2" s="166">
        <f>採算性!F197</f>
        <v>0</v>
      </c>
      <c r="DC2" s="166">
        <f>採算性!F198</f>
        <v>0</v>
      </c>
      <c r="DD2" s="166">
        <f>採算性!F199</f>
        <v>0</v>
      </c>
      <c r="DE2" s="166">
        <f>採算性!F200</f>
        <v>0</v>
      </c>
      <c r="DF2" s="166">
        <f>採算性!E207</f>
        <v>0</v>
      </c>
      <c r="DG2" s="70">
        <f>採算性!G207</f>
        <v>0</v>
      </c>
      <c r="DH2" s="166">
        <f>採算性!E208</f>
        <v>0</v>
      </c>
      <c r="DI2" s="70">
        <f>採算性!G208</f>
        <v>0</v>
      </c>
      <c r="DJ2" s="166">
        <f>採算性!E209</f>
        <v>0</v>
      </c>
      <c r="DK2" s="70">
        <f>採算性!G209</f>
        <v>0</v>
      </c>
      <c r="DL2" s="166">
        <f>採算性!E210</f>
        <v>0</v>
      </c>
      <c r="DM2" s="70">
        <f>採算性!G210</f>
        <v>0</v>
      </c>
      <c r="DN2" s="166">
        <f>採算性!E211</f>
        <v>0</v>
      </c>
      <c r="DO2" s="70">
        <f>採算性!G211</f>
        <v>0</v>
      </c>
      <c r="DP2" s="166">
        <f>採算性!E212</f>
        <v>0</v>
      </c>
      <c r="DQ2" s="70">
        <f>採算性!G212</f>
        <v>0</v>
      </c>
      <c r="DR2" s="166">
        <f>採算性!E213</f>
        <v>0</v>
      </c>
      <c r="DS2">
        <f>採算性!G213</f>
        <v>0</v>
      </c>
      <c r="DT2" s="166" t="e">
        <f>採算性!D219</f>
        <v>#DIV/0!</v>
      </c>
      <c r="DU2" t="str">
        <f>採算性!H223</f>
        <v>選択して下さい</v>
      </c>
      <c r="DV2">
        <f>採算性!B226</f>
        <v>0</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00000"/>
  </sheetPr>
  <dimension ref="A1:ADF2"/>
  <sheetViews>
    <sheetView zoomScale="85" zoomScaleNormal="85" workbookViewId="0">
      <selection activeCell="L6" sqref="L6"/>
    </sheetView>
  </sheetViews>
  <sheetFormatPr defaultRowHeight="15.75" x14ac:dyDescent="0.25"/>
  <cols>
    <col min="65" max="66" width="8.88671875" style="70"/>
    <col min="69" max="70" width="8.88671875" style="70"/>
    <col min="77" max="78" width="8.88671875" style="70"/>
    <col min="81" max="82" width="8.88671875" style="70"/>
    <col min="113" max="118" width="8.88671875" style="70"/>
    <col min="121" max="126" width="8.88671875" style="70"/>
    <col min="181" max="182" width="8.88671875" style="70"/>
    <col min="185" max="186" width="8.88671875" style="70"/>
    <col min="217" max="218" width="8.88671875" style="70"/>
    <col min="221" max="222" width="8.88671875" style="70"/>
    <col min="247" max="247" width="8.88671875" style="70"/>
    <col min="252" max="252" width="8.88671875" style="70"/>
    <col min="259" max="260" width="8.88671875" style="70"/>
    <col min="262" max="263" width="8.88671875" style="70"/>
    <col min="353" max="354" width="8.88671875" style="70"/>
    <col min="357" max="358" width="8.88671875" style="70"/>
    <col min="389" max="389" width="8.88671875" style="70"/>
    <col min="393" max="393" width="8.88671875" style="70"/>
    <col min="415" max="415" width="8.88671875" style="70"/>
    <col min="418" max="418" width="8.88671875" style="70"/>
    <col min="457" max="458" width="8.88671875" style="70"/>
    <col min="461" max="462" width="8.88671875" style="70"/>
    <col min="583" max="584" width="8.88671875" style="70"/>
    <col min="587" max="588" width="8.88671875" style="70"/>
    <col min="603" max="603" width="8.88671875" style="70"/>
    <col min="606" max="606" width="8.88671875" style="70"/>
    <col min="609" max="618" width="8.88671875" style="70"/>
    <col min="737" max="737" width="8.88671875" style="70"/>
    <col min="740" max="740" width="8.88671875" style="70"/>
    <col min="763" max="764" width="8.88671875" style="70"/>
    <col min="767" max="768" width="8.88671875" style="70"/>
  </cols>
  <sheetData>
    <row r="1" spans="1:786" ht="31.5" x14ac:dyDescent="0.25">
      <c r="A1" s="174" t="s">
        <v>467</v>
      </c>
      <c r="B1" s="174" t="s">
        <v>0</v>
      </c>
      <c r="C1" s="174" t="s">
        <v>468</v>
      </c>
      <c r="D1" s="174" t="s">
        <v>60</v>
      </c>
      <c r="E1" s="168" t="s">
        <v>672</v>
      </c>
      <c r="F1" s="168" t="s">
        <v>673</v>
      </c>
      <c r="G1" s="168" t="s">
        <v>1361</v>
      </c>
      <c r="H1" s="168" t="s">
        <v>674</v>
      </c>
      <c r="I1" s="168" t="s">
        <v>675</v>
      </c>
      <c r="J1" s="168" t="s">
        <v>1049</v>
      </c>
      <c r="K1" s="168" t="s">
        <v>1050</v>
      </c>
      <c r="L1" s="168" t="s">
        <v>1051</v>
      </c>
      <c r="M1" s="174" t="s">
        <v>676</v>
      </c>
      <c r="N1" s="174" t="s">
        <v>677</v>
      </c>
      <c r="O1" s="174" t="s">
        <v>1362</v>
      </c>
      <c r="P1" s="174" t="s">
        <v>678</v>
      </c>
      <c r="Q1" s="174" t="s">
        <v>679</v>
      </c>
      <c r="R1" s="174" t="s">
        <v>1052</v>
      </c>
      <c r="S1" s="174" t="s">
        <v>1053</v>
      </c>
      <c r="T1" s="174" t="s">
        <v>1054</v>
      </c>
      <c r="U1" s="168" t="s">
        <v>680</v>
      </c>
      <c r="V1" s="168" t="s">
        <v>681</v>
      </c>
      <c r="W1" s="168" t="s">
        <v>1363</v>
      </c>
      <c r="X1" s="168" t="s">
        <v>682</v>
      </c>
      <c r="Y1" s="168" t="s">
        <v>683</v>
      </c>
      <c r="Z1" s="168" t="s">
        <v>1055</v>
      </c>
      <c r="AA1" s="168" t="s">
        <v>1056</v>
      </c>
      <c r="AB1" s="168" t="s">
        <v>1057</v>
      </c>
      <c r="AC1" s="174" t="s">
        <v>684</v>
      </c>
      <c r="AD1" s="174" t="s">
        <v>685</v>
      </c>
      <c r="AE1" s="174" t="s">
        <v>1364</v>
      </c>
      <c r="AF1" s="174" t="s">
        <v>686</v>
      </c>
      <c r="AG1" s="174" t="s">
        <v>687</v>
      </c>
      <c r="AH1" s="174" t="s">
        <v>1058</v>
      </c>
      <c r="AI1" s="174" t="s">
        <v>1059</v>
      </c>
      <c r="AJ1" s="174" t="s">
        <v>1060</v>
      </c>
      <c r="AK1" s="168" t="s">
        <v>688</v>
      </c>
      <c r="AL1" s="168" t="s">
        <v>689</v>
      </c>
      <c r="AM1" s="168" t="s">
        <v>1365</v>
      </c>
      <c r="AN1" s="168" t="s">
        <v>690</v>
      </c>
      <c r="AO1" s="168" t="s">
        <v>691</v>
      </c>
      <c r="AP1" s="168" t="s">
        <v>1061</v>
      </c>
      <c r="AQ1" s="168" t="s">
        <v>1062</v>
      </c>
      <c r="AR1" s="168" t="s">
        <v>1063</v>
      </c>
      <c r="AS1" s="174" t="s">
        <v>692</v>
      </c>
      <c r="AT1" s="174" t="s">
        <v>693</v>
      </c>
      <c r="AU1" s="174" t="s">
        <v>1366</v>
      </c>
      <c r="AV1" s="174" t="s">
        <v>694</v>
      </c>
      <c r="AW1" s="174" t="s">
        <v>695</v>
      </c>
      <c r="AX1" s="174" t="s">
        <v>1064</v>
      </c>
      <c r="AY1" s="174" t="s">
        <v>1065</v>
      </c>
      <c r="AZ1" s="174" t="s">
        <v>1066</v>
      </c>
      <c r="BA1" s="168" t="s">
        <v>696</v>
      </c>
      <c r="BB1" s="168" t="s">
        <v>697</v>
      </c>
      <c r="BC1" s="168" t="s">
        <v>1367</v>
      </c>
      <c r="BD1" s="168" t="s">
        <v>698</v>
      </c>
      <c r="BE1" s="168" t="s">
        <v>699</v>
      </c>
      <c r="BF1" s="168" t="s">
        <v>1067</v>
      </c>
      <c r="BG1" s="168" t="s">
        <v>1068</v>
      </c>
      <c r="BH1" s="168" t="s">
        <v>1069</v>
      </c>
      <c r="BI1" s="174" t="s">
        <v>700</v>
      </c>
      <c r="BJ1" s="174" t="s">
        <v>701</v>
      </c>
      <c r="BK1" s="174" t="s">
        <v>1368</v>
      </c>
      <c r="BL1" s="174" t="s">
        <v>702</v>
      </c>
      <c r="BM1" s="174" t="s">
        <v>703</v>
      </c>
      <c r="BN1" s="174" t="s">
        <v>704</v>
      </c>
      <c r="BO1" s="174" t="s">
        <v>705</v>
      </c>
      <c r="BP1" s="174" t="s">
        <v>1070</v>
      </c>
      <c r="BQ1" s="174" t="s">
        <v>1071</v>
      </c>
      <c r="BR1" s="174" t="s">
        <v>1072</v>
      </c>
      <c r="BS1" s="174" t="s">
        <v>1073</v>
      </c>
      <c r="BT1" s="174" t="s">
        <v>1074</v>
      </c>
      <c r="BU1" s="168" t="s">
        <v>706</v>
      </c>
      <c r="BV1" s="168" t="s">
        <v>707</v>
      </c>
      <c r="BW1" s="168" t="s">
        <v>1369</v>
      </c>
      <c r="BX1" s="168" t="s">
        <v>708</v>
      </c>
      <c r="BY1" s="168" t="s">
        <v>709</v>
      </c>
      <c r="BZ1" s="168" t="s">
        <v>710</v>
      </c>
      <c r="CA1" s="168" t="s">
        <v>711</v>
      </c>
      <c r="CB1" s="168" t="s">
        <v>1075</v>
      </c>
      <c r="CC1" s="168" t="s">
        <v>1076</v>
      </c>
      <c r="CD1" s="168" t="s">
        <v>1077</v>
      </c>
      <c r="CE1" s="168" t="s">
        <v>1078</v>
      </c>
      <c r="CF1" s="168" t="s">
        <v>1079</v>
      </c>
      <c r="CG1" s="174" t="s">
        <v>712</v>
      </c>
      <c r="CH1" s="174" t="s">
        <v>713</v>
      </c>
      <c r="CI1" s="174" t="s">
        <v>1370</v>
      </c>
      <c r="CJ1" s="174" t="s">
        <v>714</v>
      </c>
      <c r="CK1" s="174" t="s">
        <v>715</v>
      </c>
      <c r="CL1" s="174" t="s">
        <v>1080</v>
      </c>
      <c r="CM1" s="174" t="s">
        <v>1081</v>
      </c>
      <c r="CN1" s="174" t="s">
        <v>1082</v>
      </c>
      <c r="CO1" s="168" t="s">
        <v>716</v>
      </c>
      <c r="CP1" s="168" t="s">
        <v>717</v>
      </c>
      <c r="CQ1" s="168" t="s">
        <v>1371</v>
      </c>
      <c r="CR1" s="168" t="s">
        <v>718</v>
      </c>
      <c r="CS1" s="168" t="s">
        <v>719</v>
      </c>
      <c r="CT1" s="168" t="s">
        <v>1083</v>
      </c>
      <c r="CU1" s="168" t="s">
        <v>1084</v>
      </c>
      <c r="CV1" s="168" t="s">
        <v>1085</v>
      </c>
      <c r="CW1" s="174" t="s">
        <v>720</v>
      </c>
      <c r="CX1" s="174" t="s">
        <v>721</v>
      </c>
      <c r="CY1" s="174" t="s">
        <v>1372</v>
      </c>
      <c r="CZ1" s="174" t="s">
        <v>722</v>
      </c>
      <c r="DA1" s="174" t="s">
        <v>723</v>
      </c>
      <c r="DB1" s="174" t="s">
        <v>1086</v>
      </c>
      <c r="DC1" s="174" t="s">
        <v>1087</v>
      </c>
      <c r="DD1" s="174" t="s">
        <v>1088</v>
      </c>
      <c r="DE1" s="168" t="s">
        <v>724</v>
      </c>
      <c r="DF1" s="168" t="s">
        <v>725</v>
      </c>
      <c r="DG1" s="168" t="s">
        <v>1373</v>
      </c>
      <c r="DH1" s="168" t="s">
        <v>726</v>
      </c>
      <c r="DI1" s="168" t="s">
        <v>727</v>
      </c>
      <c r="DJ1" s="168" t="s">
        <v>728</v>
      </c>
      <c r="DK1" s="168" t="s">
        <v>729</v>
      </c>
      <c r="DL1" s="168" t="s">
        <v>730</v>
      </c>
      <c r="DM1" s="168" t="s">
        <v>731</v>
      </c>
      <c r="DN1" s="168" t="s">
        <v>732</v>
      </c>
      <c r="DO1" s="168" t="s">
        <v>733</v>
      </c>
      <c r="DP1" s="168" t="s">
        <v>1089</v>
      </c>
      <c r="DQ1" s="168" t="s">
        <v>1090</v>
      </c>
      <c r="DR1" s="168" t="s">
        <v>1091</v>
      </c>
      <c r="DS1" s="168" t="s">
        <v>1092</v>
      </c>
      <c r="DT1" s="168" t="s">
        <v>1093</v>
      </c>
      <c r="DU1" s="168" t="s">
        <v>1094</v>
      </c>
      <c r="DV1" s="168" t="s">
        <v>1095</v>
      </c>
      <c r="DW1" s="168" t="s">
        <v>1096</v>
      </c>
      <c r="DX1" s="168" t="s">
        <v>1097</v>
      </c>
      <c r="DY1" s="174" t="s">
        <v>734</v>
      </c>
      <c r="DZ1" s="174" t="s">
        <v>735</v>
      </c>
      <c r="EA1" s="174" t="s">
        <v>1374</v>
      </c>
      <c r="EB1" s="174" t="s">
        <v>736</v>
      </c>
      <c r="EC1" s="174" t="s">
        <v>737</v>
      </c>
      <c r="ED1" s="174" t="s">
        <v>1098</v>
      </c>
      <c r="EE1" s="174" t="s">
        <v>1099</v>
      </c>
      <c r="EF1" s="174" t="s">
        <v>1100</v>
      </c>
      <c r="EG1" s="168" t="s">
        <v>738</v>
      </c>
      <c r="EH1" s="168" t="s">
        <v>739</v>
      </c>
      <c r="EI1" s="168" t="s">
        <v>1375</v>
      </c>
      <c r="EJ1" s="168" t="s">
        <v>740</v>
      </c>
      <c r="EK1" s="168" t="s">
        <v>741</v>
      </c>
      <c r="EL1" s="168" t="s">
        <v>1101</v>
      </c>
      <c r="EM1" s="168" t="s">
        <v>1102</v>
      </c>
      <c r="EN1" s="168" t="s">
        <v>1103</v>
      </c>
      <c r="EO1" s="174" t="s">
        <v>742</v>
      </c>
      <c r="EP1" s="174" t="s">
        <v>743</v>
      </c>
      <c r="EQ1" s="174" t="s">
        <v>1376</v>
      </c>
      <c r="ER1" s="174" t="s">
        <v>744</v>
      </c>
      <c r="ES1" s="174" t="s">
        <v>745</v>
      </c>
      <c r="ET1" s="174" t="s">
        <v>1104</v>
      </c>
      <c r="EU1" s="174" t="s">
        <v>1105</v>
      </c>
      <c r="EV1" s="174" t="s">
        <v>1082</v>
      </c>
      <c r="EW1" s="168" t="s">
        <v>746</v>
      </c>
      <c r="EX1" s="168" t="s">
        <v>747</v>
      </c>
      <c r="EY1" s="168" t="s">
        <v>1377</v>
      </c>
      <c r="EZ1" s="168" t="s">
        <v>748</v>
      </c>
      <c r="FA1" s="168" t="s">
        <v>749</v>
      </c>
      <c r="FB1" s="168" t="s">
        <v>1106</v>
      </c>
      <c r="FC1" s="168" t="s">
        <v>1107</v>
      </c>
      <c r="FD1" s="168" t="s">
        <v>1108</v>
      </c>
      <c r="FE1" s="174" t="s">
        <v>750</v>
      </c>
      <c r="FF1" s="174" t="s">
        <v>751</v>
      </c>
      <c r="FG1" s="174" t="s">
        <v>1378</v>
      </c>
      <c r="FH1" s="174" t="s">
        <v>752</v>
      </c>
      <c r="FI1" s="174" t="s">
        <v>753</v>
      </c>
      <c r="FJ1" s="174" t="s">
        <v>1109</v>
      </c>
      <c r="FK1" s="174" t="s">
        <v>1110</v>
      </c>
      <c r="FL1" s="174" t="s">
        <v>1111</v>
      </c>
      <c r="FM1" s="168" t="s">
        <v>754</v>
      </c>
      <c r="FN1" s="168" t="s">
        <v>755</v>
      </c>
      <c r="FO1" s="168" t="s">
        <v>1379</v>
      </c>
      <c r="FP1" s="168" t="s">
        <v>756</v>
      </c>
      <c r="FQ1" s="168" t="s">
        <v>757</v>
      </c>
      <c r="FR1" s="168" t="s">
        <v>1112</v>
      </c>
      <c r="FS1" s="168" t="s">
        <v>1113</v>
      </c>
      <c r="FT1" s="168" t="s">
        <v>1114</v>
      </c>
      <c r="FU1" s="174" t="s">
        <v>758</v>
      </c>
      <c r="FV1" s="174" t="s">
        <v>759</v>
      </c>
      <c r="FW1" s="174" t="s">
        <v>1380</v>
      </c>
      <c r="FX1" s="174" t="s">
        <v>760</v>
      </c>
      <c r="FY1" s="174" t="s">
        <v>761</v>
      </c>
      <c r="FZ1" s="174" t="s">
        <v>762</v>
      </c>
      <c r="GA1" s="174" t="s">
        <v>763</v>
      </c>
      <c r="GB1" s="174" t="s">
        <v>1115</v>
      </c>
      <c r="GC1" s="174" t="s">
        <v>1116</v>
      </c>
      <c r="GD1" s="174" t="s">
        <v>1117</v>
      </c>
      <c r="GE1" s="174" t="s">
        <v>1118</v>
      </c>
      <c r="GF1" s="174" t="s">
        <v>1119</v>
      </c>
      <c r="GG1" s="168" t="s">
        <v>764</v>
      </c>
      <c r="GH1" s="168" t="s">
        <v>765</v>
      </c>
      <c r="GI1" s="168" t="s">
        <v>1381</v>
      </c>
      <c r="GJ1" s="168" t="s">
        <v>766</v>
      </c>
      <c r="GK1" s="168" t="s">
        <v>767</v>
      </c>
      <c r="GL1" s="168" t="s">
        <v>1120</v>
      </c>
      <c r="GM1" s="168" t="s">
        <v>1121</v>
      </c>
      <c r="GN1" s="168" t="s">
        <v>1122</v>
      </c>
      <c r="GO1" s="174" t="s">
        <v>768</v>
      </c>
      <c r="GP1" s="174" t="s">
        <v>769</v>
      </c>
      <c r="GQ1" s="174" t="s">
        <v>1382</v>
      </c>
      <c r="GR1" s="174" t="s">
        <v>770</v>
      </c>
      <c r="GS1" s="174" t="s">
        <v>771</v>
      </c>
      <c r="GT1" s="174" t="s">
        <v>1123</v>
      </c>
      <c r="GU1" s="174" t="s">
        <v>1124</v>
      </c>
      <c r="GV1" s="174" t="s">
        <v>1125</v>
      </c>
      <c r="GW1" s="168" t="s">
        <v>772</v>
      </c>
      <c r="GX1" s="168" t="s">
        <v>773</v>
      </c>
      <c r="GY1" s="168" t="s">
        <v>1383</v>
      </c>
      <c r="GZ1" s="168" t="s">
        <v>774</v>
      </c>
      <c r="HA1" s="168" t="s">
        <v>775</v>
      </c>
      <c r="HB1" s="168" t="s">
        <v>1126</v>
      </c>
      <c r="HC1" s="168" t="s">
        <v>1127</v>
      </c>
      <c r="HD1" s="168" t="s">
        <v>1128</v>
      </c>
      <c r="HE1" s="168" t="s">
        <v>776</v>
      </c>
      <c r="HF1" s="168" t="s">
        <v>777</v>
      </c>
      <c r="HG1" s="168" t="s">
        <v>1384</v>
      </c>
      <c r="HH1" s="168" t="s">
        <v>1345</v>
      </c>
      <c r="HI1" s="168" t="s">
        <v>804</v>
      </c>
      <c r="HJ1" s="168" t="s">
        <v>805</v>
      </c>
      <c r="HK1" s="168" t="s">
        <v>778</v>
      </c>
      <c r="HL1" s="168" t="s">
        <v>1129</v>
      </c>
      <c r="HM1" s="168" t="s">
        <v>1130</v>
      </c>
      <c r="HN1" s="168" t="s">
        <v>1131</v>
      </c>
      <c r="HO1" s="168" t="s">
        <v>1132</v>
      </c>
      <c r="HP1" s="168" t="s">
        <v>1133</v>
      </c>
      <c r="HQ1" s="174" t="s">
        <v>779</v>
      </c>
      <c r="HR1" s="174" t="s">
        <v>780</v>
      </c>
      <c r="HS1" s="174" t="s">
        <v>1385</v>
      </c>
      <c r="HT1" s="174" t="s">
        <v>781</v>
      </c>
      <c r="HU1" s="174" t="s">
        <v>782</v>
      </c>
      <c r="HV1" s="174" t="s">
        <v>1134</v>
      </c>
      <c r="HW1" s="174" t="s">
        <v>1135</v>
      </c>
      <c r="HX1" s="174" t="s">
        <v>1136</v>
      </c>
      <c r="HY1" s="168" t="s">
        <v>783</v>
      </c>
      <c r="HZ1" s="168" t="s">
        <v>784</v>
      </c>
      <c r="IA1" s="168" t="s">
        <v>1386</v>
      </c>
      <c r="IB1" s="168" t="s">
        <v>785</v>
      </c>
      <c r="IC1" s="168" t="s">
        <v>786</v>
      </c>
      <c r="ID1" s="168" t="s">
        <v>1137</v>
      </c>
      <c r="IE1" s="168" t="s">
        <v>1138</v>
      </c>
      <c r="IF1" s="168" t="s">
        <v>1139</v>
      </c>
      <c r="IG1" s="174" t="s">
        <v>787</v>
      </c>
      <c r="IH1" s="174" t="s">
        <v>788</v>
      </c>
      <c r="II1" s="174" t="s">
        <v>1387</v>
      </c>
      <c r="IJ1" s="174" t="s">
        <v>789</v>
      </c>
      <c r="IK1" s="174" t="s">
        <v>790</v>
      </c>
      <c r="IL1" s="174" t="s">
        <v>791</v>
      </c>
      <c r="IM1" s="174" t="s">
        <v>806</v>
      </c>
      <c r="IN1" s="174" t="s">
        <v>792</v>
      </c>
      <c r="IO1" s="174" t="s">
        <v>1140</v>
      </c>
      <c r="IP1" s="174" t="s">
        <v>1141</v>
      </c>
      <c r="IQ1" s="174" t="s">
        <v>1142</v>
      </c>
      <c r="IR1" s="174" t="s">
        <v>1143</v>
      </c>
      <c r="IS1" s="174" t="s">
        <v>1144</v>
      </c>
      <c r="IT1" s="174" t="s">
        <v>1145</v>
      </c>
      <c r="IU1" s="168" t="s">
        <v>793</v>
      </c>
      <c r="IV1" s="168" t="s">
        <v>794</v>
      </c>
      <c r="IW1" s="168" t="s">
        <v>1388</v>
      </c>
      <c r="IX1" s="168" t="s">
        <v>1346</v>
      </c>
      <c r="IY1" s="168" t="s">
        <v>807</v>
      </c>
      <c r="IZ1" s="168" t="s">
        <v>808</v>
      </c>
      <c r="JA1" s="168" t="s">
        <v>795</v>
      </c>
      <c r="JB1" s="168" t="s">
        <v>1146</v>
      </c>
      <c r="JC1" s="168" t="s">
        <v>1147</v>
      </c>
      <c r="JD1" s="168" t="s">
        <v>1148</v>
      </c>
      <c r="JE1" s="168" t="s">
        <v>1149</v>
      </c>
      <c r="JF1" s="168" t="s">
        <v>1150</v>
      </c>
      <c r="JG1" s="174" t="s">
        <v>796</v>
      </c>
      <c r="JH1" s="174" t="s">
        <v>797</v>
      </c>
      <c r="JI1" s="174" t="s">
        <v>1389</v>
      </c>
      <c r="JJ1" s="174" t="s">
        <v>798</v>
      </c>
      <c r="JK1" s="174" t="s">
        <v>799</v>
      </c>
      <c r="JL1" s="174" t="s">
        <v>1151</v>
      </c>
      <c r="JM1" s="174" t="s">
        <v>1152</v>
      </c>
      <c r="JN1" s="174" t="s">
        <v>1153</v>
      </c>
      <c r="JO1" s="168" t="s">
        <v>800</v>
      </c>
      <c r="JP1" s="168" t="s">
        <v>801</v>
      </c>
      <c r="JQ1" s="168" t="s">
        <v>1390</v>
      </c>
      <c r="JR1" s="168" t="s">
        <v>802</v>
      </c>
      <c r="JS1" s="168" t="s">
        <v>803</v>
      </c>
      <c r="JT1" s="168" t="s">
        <v>1154</v>
      </c>
      <c r="JU1" s="168" t="s">
        <v>1155</v>
      </c>
      <c r="JV1" s="168" t="s">
        <v>1156</v>
      </c>
      <c r="JW1" s="174" t="s">
        <v>809</v>
      </c>
      <c r="JX1" s="174" t="s">
        <v>810</v>
      </c>
      <c r="JY1" s="174" t="s">
        <v>1391</v>
      </c>
      <c r="JZ1" s="174" t="s">
        <v>811</v>
      </c>
      <c r="KA1" s="174" t="s">
        <v>812</v>
      </c>
      <c r="KB1" s="174" t="s">
        <v>1157</v>
      </c>
      <c r="KC1" s="174" t="s">
        <v>1158</v>
      </c>
      <c r="KD1" s="174" t="s">
        <v>1159</v>
      </c>
      <c r="KE1" s="168" t="s">
        <v>1453</v>
      </c>
      <c r="KF1" s="168" t="s">
        <v>1448</v>
      </c>
      <c r="KG1" s="168" t="s">
        <v>1392</v>
      </c>
      <c r="KH1" s="168" t="s">
        <v>1347</v>
      </c>
      <c r="KI1" s="168" t="s">
        <v>815</v>
      </c>
      <c r="KJ1" s="168" t="s">
        <v>1160</v>
      </c>
      <c r="KK1" s="168" t="s">
        <v>1161</v>
      </c>
      <c r="KL1" s="168" t="s">
        <v>1162</v>
      </c>
      <c r="KM1" s="174" t="s">
        <v>816</v>
      </c>
      <c r="KN1" s="174" t="s">
        <v>817</v>
      </c>
      <c r="KO1" s="174" t="s">
        <v>1393</v>
      </c>
      <c r="KP1" s="174" t="s">
        <v>818</v>
      </c>
      <c r="KQ1" s="174" t="s">
        <v>819</v>
      </c>
      <c r="KR1" s="174" t="s">
        <v>1163</v>
      </c>
      <c r="KS1" s="174" t="s">
        <v>1164</v>
      </c>
      <c r="KT1" s="174" t="s">
        <v>1165</v>
      </c>
      <c r="KU1" s="168" t="s">
        <v>820</v>
      </c>
      <c r="KV1" s="168" t="s">
        <v>821</v>
      </c>
      <c r="KW1" s="168" t="s">
        <v>1394</v>
      </c>
      <c r="KX1" s="168" t="s">
        <v>822</v>
      </c>
      <c r="KY1" s="168" t="s">
        <v>823</v>
      </c>
      <c r="KZ1" s="168" t="s">
        <v>1166</v>
      </c>
      <c r="LA1" s="168" t="s">
        <v>1167</v>
      </c>
      <c r="LB1" s="168" t="s">
        <v>1168</v>
      </c>
      <c r="LC1" s="174" t="s">
        <v>824</v>
      </c>
      <c r="LD1" s="174" t="s">
        <v>825</v>
      </c>
      <c r="LE1" s="174" t="s">
        <v>1395</v>
      </c>
      <c r="LF1" s="174" t="s">
        <v>826</v>
      </c>
      <c r="LG1" s="174" t="s">
        <v>827</v>
      </c>
      <c r="LH1" s="174" t="s">
        <v>828</v>
      </c>
      <c r="LI1" s="174" t="s">
        <v>1169</v>
      </c>
      <c r="LJ1" s="174" t="s">
        <v>1170</v>
      </c>
      <c r="LK1" s="174" t="s">
        <v>1171</v>
      </c>
      <c r="LL1" s="174" t="s">
        <v>1172</v>
      </c>
      <c r="LM1" s="168" t="s">
        <v>829</v>
      </c>
      <c r="LN1" s="168" t="s">
        <v>830</v>
      </c>
      <c r="LO1" s="168" t="s">
        <v>1396</v>
      </c>
      <c r="LP1" s="168" t="s">
        <v>1348</v>
      </c>
      <c r="LQ1" s="168" t="s">
        <v>831</v>
      </c>
      <c r="LR1" s="168" t="s">
        <v>1173</v>
      </c>
      <c r="LS1" s="168" t="s">
        <v>1174</v>
      </c>
      <c r="LT1" s="168" t="s">
        <v>1175</v>
      </c>
      <c r="LU1" s="174" t="s">
        <v>832</v>
      </c>
      <c r="LV1" s="174" t="s">
        <v>833</v>
      </c>
      <c r="LW1" s="174" t="s">
        <v>1397</v>
      </c>
      <c r="LX1" s="174" t="s">
        <v>834</v>
      </c>
      <c r="LY1" s="174" t="s">
        <v>835</v>
      </c>
      <c r="LZ1" s="174" t="s">
        <v>1176</v>
      </c>
      <c r="MA1" s="174" t="s">
        <v>1177</v>
      </c>
      <c r="MB1" s="174" t="s">
        <v>1178</v>
      </c>
      <c r="MC1" s="168" t="s">
        <v>836</v>
      </c>
      <c r="MD1" s="168" t="s">
        <v>837</v>
      </c>
      <c r="ME1" s="168" t="s">
        <v>1398</v>
      </c>
      <c r="MF1" s="168" t="s">
        <v>838</v>
      </c>
      <c r="MG1" s="168" t="s">
        <v>839</v>
      </c>
      <c r="MH1" s="168" t="s">
        <v>1179</v>
      </c>
      <c r="MI1" s="168" t="s">
        <v>1180</v>
      </c>
      <c r="MJ1" s="168" t="s">
        <v>1181</v>
      </c>
      <c r="MK1" s="174" t="s">
        <v>840</v>
      </c>
      <c r="ML1" s="174" t="s">
        <v>841</v>
      </c>
      <c r="MM1" s="174" t="s">
        <v>1399</v>
      </c>
      <c r="MN1" s="174" t="s">
        <v>1349</v>
      </c>
      <c r="MO1" s="174" t="s">
        <v>843</v>
      </c>
      <c r="MP1" s="174" t="s">
        <v>844</v>
      </c>
      <c r="MQ1" s="174" t="s">
        <v>842</v>
      </c>
      <c r="MR1" s="174" t="s">
        <v>1182</v>
      </c>
      <c r="MS1" s="174" t="s">
        <v>1183</v>
      </c>
      <c r="MT1" s="174" t="s">
        <v>1184</v>
      </c>
      <c r="MU1" s="174" t="s">
        <v>1185</v>
      </c>
      <c r="MV1" s="174" t="s">
        <v>1186</v>
      </c>
      <c r="MW1" s="168" t="s">
        <v>845</v>
      </c>
      <c r="MX1" s="168" t="s">
        <v>846</v>
      </c>
      <c r="MY1" s="168" t="s">
        <v>1400</v>
      </c>
      <c r="MZ1" s="168" t="s">
        <v>847</v>
      </c>
      <c r="NA1" s="168" t="s">
        <v>848</v>
      </c>
      <c r="NB1" s="168" t="s">
        <v>1187</v>
      </c>
      <c r="NC1" s="168" t="s">
        <v>1188</v>
      </c>
      <c r="ND1" s="168" t="s">
        <v>1189</v>
      </c>
      <c r="NE1" s="168" t="s">
        <v>849</v>
      </c>
      <c r="NF1" s="168" t="s">
        <v>850</v>
      </c>
      <c r="NG1" s="168" t="s">
        <v>1401</v>
      </c>
      <c r="NH1" s="168" t="s">
        <v>851</v>
      </c>
      <c r="NI1" s="168" t="s">
        <v>852</v>
      </c>
      <c r="NJ1" s="168" t="s">
        <v>1190</v>
      </c>
      <c r="NK1" s="168" t="s">
        <v>1191</v>
      </c>
      <c r="NL1" s="168" t="s">
        <v>1192</v>
      </c>
      <c r="NM1" s="168" t="s">
        <v>853</v>
      </c>
      <c r="NN1" s="168" t="s">
        <v>1449</v>
      </c>
      <c r="NO1" s="168" t="s">
        <v>1402</v>
      </c>
      <c r="NP1" s="168" t="s">
        <v>854</v>
      </c>
      <c r="NQ1" s="168" t="s">
        <v>855</v>
      </c>
      <c r="NR1" s="168" t="s">
        <v>1193</v>
      </c>
      <c r="NS1" s="168" t="s">
        <v>1194</v>
      </c>
      <c r="NT1" s="168" t="s">
        <v>1195</v>
      </c>
      <c r="NU1" s="174" t="s">
        <v>856</v>
      </c>
      <c r="NV1" s="174" t="s">
        <v>857</v>
      </c>
      <c r="NW1" s="174" t="s">
        <v>1403</v>
      </c>
      <c r="NX1" s="174" t="s">
        <v>1350</v>
      </c>
      <c r="NY1" s="174" t="s">
        <v>874</v>
      </c>
      <c r="NZ1" s="174" t="s">
        <v>858</v>
      </c>
      <c r="OA1" s="174" t="s">
        <v>1196</v>
      </c>
      <c r="OB1" s="174" t="s">
        <v>1197</v>
      </c>
      <c r="OC1" s="174" t="s">
        <v>1198</v>
      </c>
      <c r="OD1" s="174" t="s">
        <v>1199</v>
      </c>
      <c r="OE1" s="168" t="s">
        <v>859</v>
      </c>
      <c r="OF1" s="168" t="s">
        <v>860</v>
      </c>
      <c r="OG1" s="168" t="s">
        <v>1404</v>
      </c>
      <c r="OH1" s="168" t="s">
        <v>861</v>
      </c>
      <c r="OI1" s="168" t="s">
        <v>862</v>
      </c>
      <c r="OJ1" s="168" t="s">
        <v>1200</v>
      </c>
      <c r="OK1" s="168" t="s">
        <v>1201</v>
      </c>
      <c r="OL1" s="168" t="s">
        <v>1202</v>
      </c>
      <c r="OM1" s="174" t="s">
        <v>863</v>
      </c>
      <c r="ON1" s="174" t="s">
        <v>864</v>
      </c>
      <c r="OO1" s="174" t="s">
        <v>1405</v>
      </c>
      <c r="OP1" s="174" t="s">
        <v>1351</v>
      </c>
      <c r="OQ1" s="174" t="s">
        <v>865</v>
      </c>
      <c r="OR1" s="174" t="s">
        <v>1203</v>
      </c>
      <c r="OS1" s="174" t="s">
        <v>1204</v>
      </c>
      <c r="OT1" s="174" t="s">
        <v>1205</v>
      </c>
      <c r="OU1" s="168" t="s">
        <v>866</v>
      </c>
      <c r="OV1" s="168" t="s">
        <v>867</v>
      </c>
      <c r="OW1" s="168" t="s">
        <v>1406</v>
      </c>
      <c r="OX1" s="168" t="s">
        <v>868</v>
      </c>
      <c r="OY1" s="168" t="s">
        <v>875</v>
      </c>
      <c r="OZ1" s="168" t="s">
        <v>869</v>
      </c>
      <c r="PA1" s="168" t="s">
        <v>1206</v>
      </c>
      <c r="PB1" s="168" t="s">
        <v>1207</v>
      </c>
      <c r="PC1" s="168" t="s">
        <v>1208</v>
      </c>
      <c r="PD1" s="168" t="s">
        <v>1209</v>
      </c>
      <c r="PE1" s="174" t="s">
        <v>870</v>
      </c>
      <c r="PF1" s="174" t="s">
        <v>871</v>
      </c>
      <c r="PG1" s="174" t="s">
        <v>1407</v>
      </c>
      <c r="PH1" s="174" t="s">
        <v>872</v>
      </c>
      <c r="PI1" s="174" t="s">
        <v>873</v>
      </c>
      <c r="PJ1" s="174" t="s">
        <v>1210</v>
      </c>
      <c r="PK1" s="174" t="s">
        <v>1211</v>
      </c>
      <c r="PL1" s="174" t="s">
        <v>1212</v>
      </c>
      <c r="PM1" s="168" t="s">
        <v>876</v>
      </c>
      <c r="PN1" s="168" t="s">
        <v>877</v>
      </c>
      <c r="PO1" s="168" t="s">
        <v>1408</v>
      </c>
      <c r="PP1" s="168" t="s">
        <v>878</v>
      </c>
      <c r="PQ1" s="168" t="s">
        <v>879</v>
      </c>
      <c r="PR1" s="168" t="s">
        <v>1213</v>
      </c>
      <c r="PS1" s="168" t="s">
        <v>1214</v>
      </c>
      <c r="PT1" s="168" t="s">
        <v>1215</v>
      </c>
      <c r="PU1" s="174" t="s">
        <v>880</v>
      </c>
      <c r="PV1" s="174" t="s">
        <v>881</v>
      </c>
      <c r="PW1" s="174" t="s">
        <v>1409</v>
      </c>
      <c r="PX1" s="174" t="s">
        <v>882</v>
      </c>
      <c r="PY1" s="174" t="s">
        <v>883</v>
      </c>
      <c r="PZ1" s="174" t="s">
        <v>1216</v>
      </c>
      <c r="QA1" s="174" t="s">
        <v>1217</v>
      </c>
      <c r="QB1" s="174" t="s">
        <v>1218</v>
      </c>
      <c r="QC1" s="168" t="s">
        <v>884</v>
      </c>
      <c r="QD1" s="168" t="s">
        <v>885</v>
      </c>
      <c r="QE1" s="168" t="s">
        <v>1410</v>
      </c>
      <c r="QF1" s="168" t="s">
        <v>886</v>
      </c>
      <c r="QG1" s="168" t="s">
        <v>887</v>
      </c>
      <c r="QH1" s="168" t="s">
        <v>1219</v>
      </c>
      <c r="QI1" s="168" t="s">
        <v>1220</v>
      </c>
      <c r="QJ1" s="168" t="s">
        <v>1221</v>
      </c>
      <c r="QK1" s="174" t="s">
        <v>888</v>
      </c>
      <c r="QL1" s="174" t="s">
        <v>889</v>
      </c>
      <c r="QM1" s="174" t="s">
        <v>1411</v>
      </c>
      <c r="QN1" s="174" t="s">
        <v>1352</v>
      </c>
      <c r="QO1" s="174" t="s">
        <v>895</v>
      </c>
      <c r="QP1" s="174" t="s">
        <v>896</v>
      </c>
      <c r="QQ1" s="174" t="s">
        <v>890</v>
      </c>
      <c r="QR1" s="174" t="s">
        <v>1222</v>
      </c>
      <c r="QS1" s="174" t="s">
        <v>1223</v>
      </c>
      <c r="QT1" s="174" t="s">
        <v>1224</v>
      </c>
      <c r="QU1" s="174" t="s">
        <v>1225</v>
      </c>
      <c r="QV1" s="174" t="s">
        <v>1226</v>
      </c>
      <c r="QW1" s="168" t="s">
        <v>891</v>
      </c>
      <c r="QX1" s="168" t="s">
        <v>892</v>
      </c>
      <c r="QY1" s="168" t="s">
        <v>1412</v>
      </c>
      <c r="QZ1" s="168" t="s">
        <v>893</v>
      </c>
      <c r="RA1" s="168" t="s">
        <v>894</v>
      </c>
      <c r="RB1" s="168" t="s">
        <v>1227</v>
      </c>
      <c r="RC1" s="168" t="s">
        <v>1228</v>
      </c>
      <c r="RD1" s="168" t="s">
        <v>1229</v>
      </c>
      <c r="RE1" s="168" t="s">
        <v>897</v>
      </c>
      <c r="RF1" s="168" t="s">
        <v>898</v>
      </c>
      <c r="RG1" s="168" t="s">
        <v>1413</v>
      </c>
      <c r="RH1" s="168" t="s">
        <v>899</v>
      </c>
      <c r="RI1" s="168" t="s">
        <v>900</v>
      </c>
      <c r="RJ1" s="168" t="s">
        <v>901</v>
      </c>
      <c r="RK1" s="168" t="s">
        <v>902</v>
      </c>
      <c r="RL1" s="168" t="s">
        <v>1230</v>
      </c>
      <c r="RM1" s="168" t="s">
        <v>1231</v>
      </c>
      <c r="RN1" s="168" t="s">
        <v>1232</v>
      </c>
      <c r="RO1" s="168" t="s">
        <v>1233</v>
      </c>
      <c r="RP1" s="168" t="s">
        <v>1234</v>
      </c>
      <c r="RQ1" s="174" t="s">
        <v>903</v>
      </c>
      <c r="RR1" s="174" t="s">
        <v>904</v>
      </c>
      <c r="RS1" s="174" t="s">
        <v>1414</v>
      </c>
      <c r="RT1" s="174" t="s">
        <v>905</v>
      </c>
      <c r="RU1" s="174" t="s">
        <v>906</v>
      </c>
      <c r="RV1" s="174" t="s">
        <v>1235</v>
      </c>
      <c r="RW1" s="174" t="s">
        <v>1236</v>
      </c>
      <c r="RX1" s="174" t="s">
        <v>1237</v>
      </c>
      <c r="RY1" s="168" t="s">
        <v>907</v>
      </c>
      <c r="RZ1" s="168" t="s">
        <v>908</v>
      </c>
      <c r="SA1" s="168" t="s">
        <v>1415</v>
      </c>
      <c r="SB1" s="168" t="s">
        <v>909</v>
      </c>
      <c r="SC1" s="168" t="s">
        <v>910</v>
      </c>
      <c r="SD1" s="168" t="s">
        <v>1238</v>
      </c>
      <c r="SE1" s="168" t="s">
        <v>1239</v>
      </c>
      <c r="SF1" s="168" t="s">
        <v>1240</v>
      </c>
      <c r="SG1" s="174" t="s">
        <v>911</v>
      </c>
      <c r="SH1" s="174" t="s">
        <v>912</v>
      </c>
      <c r="SI1" s="174" t="s">
        <v>1416</v>
      </c>
      <c r="SJ1" s="174" t="s">
        <v>913</v>
      </c>
      <c r="SK1" s="174" t="s">
        <v>914</v>
      </c>
      <c r="SL1" s="174" t="s">
        <v>915</v>
      </c>
      <c r="SM1" s="174" t="s">
        <v>916</v>
      </c>
      <c r="SN1" s="174" t="s">
        <v>1241</v>
      </c>
      <c r="SO1" s="174" t="s">
        <v>1242</v>
      </c>
      <c r="SP1" s="174" t="s">
        <v>1243</v>
      </c>
      <c r="SQ1" s="174" t="s">
        <v>1244</v>
      </c>
      <c r="SR1" s="174" t="s">
        <v>1245</v>
      </c>
      <c r="SS1" s="168" t="s">
        <v>917</v>
      </c>
      <c r="ST1" s="168" t="s">
        <v>918</v>
      </c>
      <c r="SU1" s="168" t="s">
        <v>1417</v>
      </c>
      <c r="SV1" s="168" t="s">
        <v>1353</v>
      </c>
      <c r="SW1" s="168" t="s">
        <v>919</v>
      </c>
      <c r="SX1" s="168" t="s">
        <v>1246</v>
      </c>
      <c r="SY1" s="168" t="s">
        <v>1247</v>
      </c>
      <c r="SZ1" s="168" t="s">
        <v>1248</v>
      </c>
      <c r="TA1" s="203" t="s">
        <v>920</v>
      </c>
      <c r="TB1" s="203" t="s">
        <v>921</v>
      </c>
      <c r="TC1" s="203" t="s">
        <v>1418</v>
      </c>
      <c r="TD1" s="203" t="s">
        <v>1522</v>
      </c>
      <c r="TE1" s="203" t="s">
        <v>922</v>
      </c>
      <c r="TF1" s="203" t="s">
        <v>1523</v>
      </c>
      <c r="TG1" s="203" t="s">
        <v>1249</v>
      </c>
      <c r="TH1" s="203" t="s">
        <v>1250</v>
      </c>
      <c r="TI1" s="168" t="s">
        <v>923</v>
      </c>
      <c r="TJ1" s="168" t="s">
        <v>1450</v>
      </c>
      <c r="TK1" s="168" t="s">
        <v>1419</v>
      </c>
      <c r="TL1" s="168" t="s">
        <v>1354</v>
      </c>
      <c r="TM1" s="168" t="s">
        <v>924</v>
      </c>
      <c r="TN1" s="168" t="s">
        <v>1251</v>
      </c>
      <c r="TO1" s="168" t="s">
        <v>1252</v>
      </c>
      <c r="TP1" s="168" t="s">
        <v>1253</v>
      </c>
      <c r="TQ1" s="174" t="s">
        <v>925</v>
      </c>
      <c r="TR1" s="174" t="s">
        <v>926</v>
      </c>
      <c r="TS1" s="174" t="s">
        <v>1420</v>
      </c>
      <c r="TT1" s="174" t="s">
        <v>927</v>
      </c>
      <c r="TU1" s="174" t="s">
        <v>928</v>
      </c>
      <c r="TV1" s="174" t="s">
        <v>1254</v>
      </c>
      <c r="TW1" s="174" t="s">
        <v>1255</v>
      </c>
      <c r="TX1" s="174" t="s">
        <v>1256</v>
      </c>
      <c r="TY1" s="168" t="s">
        <v>929</v>
      </c>
      <c r="TZ1" s="168" t="s">
        <v>930</v>
      </c>
      <c r="UA1" s="168" t="s">
        <v>1421</v>
      </c>
      <c r="UB1" s="168" t="s">
        <v>931</v>
      </c>
      <c r="UC1" s="168" t="s">
        <v>932</v>
      </c>
      <c r="UD1" s="168" t="s">
        <v>1257</v>
      </c>
      <c r="UE1" s="168" t="s">
        <v>1258</v>
      </c>
      <c r="UF1" s="168" t="s">
        <v>1259</v>
      </c>
      <c r="UG1" s="174" t="s">
        <v>933</v>
      </c>
      <c r="UH1" s="174" t="s">
        <v>934</v>
      </c>
      <c r="UI1" s="174" t="s">
        <v>1422</v>
      </c>
      <c r="UJ1" s="174" t="s">
        <v>935</v>
      </c>
      <c r="UK1" s="174" t="s">
        <v>936</v>
      </c>
      <c r="UL1" s="174" t="s">
        <v>937</v>
      </c>
      <c r="UM1" s="174" t="s">
        <v>1260</v>
      </c>
      <c r="UN1" s="174" t="s">
        <v>1261</v>
      </c>
      <c r="UO1" s="174" t="s">
        <v>1262</v>
      </c>
      <c r="UP1" s="174" t="s">
        <v>1263</v>
      </c>
      <c r="UQ1" s="168" t="s">
        <v>938</v>
      </c>
      <c r="UR1" s="168" t="s">
        <v>939</v>
      </c>
      <c r="US1" s="168" t="s">
        <v>1423</v>
      </c>
      <c r="UT1" s="168" t="s">
        <v>1355</v>
      </c>
      <c r="UU1" s="168" t="s">
        <v>940</v>
      </c>
      <c r="UV1" s="168" t="s">
        <v>1264</v>
      </c>
      <c r="UW1" s="168" t="s">
        <v>1265</v>
      </c>
      <c r="UX1" s="168" t="s">
        <v>1266</v>
      </c>
      <c r="UY1" s="174" t="s">
        <v>941</v>
      </c>
      <c r="UZ1" s="174" t="s">
        <v>942</v>
      </c>
      <c r="VA1" s="174" t="s">
        <v>1424</v>
      </c>
      <c r="VB1" s="174" t="s">
        <v>943</v>
      </c>
      <c r="VC1" s="174" t="s">
        <v>944</v>
      </c>
      <c r="VD1" s="174" t="s">
        <v>1267</v>
      </c>
      <c r="VE1" s="174" t="s">
        <v>1268</v>
      </c>
      <c r="VF1" s="174" t="s">
        <v>1269</v>
      </c>
      <c r="VG1" s="168" t="s">
        <v>945</v>
      </c>
      <c r="VH1" s="168" t="s">
        <v>946</v>
      </c>
      <c r="VI1" s="168" t="s">
        <v>1425</v>
      </c>
      <c r="VJ1" s="168" t="s">
        <v>1356</v>
      </c>
      <c r="VK1" s="168" t="s">
        <v>957</v>
      </c>
      <c r="VL1" s="168" t="s">
        <v>958</v>
      </c>
      <c r="VM1" s="168" t="s">
        <v>947</v>
      </c>
      <c r="VN1" s="168" t="s">
        <v>1270</v>
      </c>
      <c r="VO1" s="168" t="s">
        <v>1271</v>
      </c>
      <c r="VP1" s="168" t="s">
        <v>1272</v>
      </c>
      <c r="VQ1" s="168" t="s">
        <v>1273</v>
      </c>
      <c r="VR1" s="168" t="s">
        <v>1274</v>
      </c>
      <c r="VS1" s="174" t="s">
        <v>948</v>
      </c>
      <c r="VT1" s="174" t="s">
        <v>949</v>
      </c>
      <c r="VU1" s="174" t="s">
        <v>1426</v>
      </c>
      <c r="VV1" s="174" t="s">
        <v>1357</v>
      </c>
      <c r="VW1" s="174" t="s">
        <v>950</v>
      </c>
      <c r="VX1" s="174" t="s">
        <v>1275</v>
      </c>
      <c r="VY1" s="174" t="s">
        <v>1276</v>
      </c>
      <c r="VZ1" s="174" t="s">
        <v>1277</v>
      </c>
      <c r="WA1" s="168" t="s">
        <v>951</v>
      </c>
      <c r="WB1" s="168" t="s">
        <v>952</v>
      </c>
      <c r="WC1" s="168" t="s">
        <v>1427</v>
      </c>
      <c r="WD1" s="168" t="s">
        <v>1358</v>
      </c>
      <c r="WE1" s="168" t="s">
        <v>959</v>
      </c>
      <c r="WF1" s="168" t="s">
        <v>953</v>
      </c>
      <c r="WG1" s="168" t="s">
        <v>1278</v>
      </c>
      <c r="WH1" s="168" t="s">
        <v>1279</v>
      </c>
      <c r="WI1" s="168" t="s">
        <v>1280</v>
      </c>
      <c r="WJ1" s="168" t="s">
        <v>1281</v>
      </c>
      <c r="WK1" s="174" t="s">
        <v>954</v>
      </c>
      <c r="WL1" s="174" t="s">
        <v>955</v>
      </c>
      <c r="WM1" s="174" t="s">
        <v>1428</v>
      </c>
      <c r="WN1" s="174" t="s">
        <v>1532</v>
      </c>
      <c r="WO1" s="174" t="s">
        <v>1533</v>
      </c>
      <c r="WP1" s="174" t="s">
        <v>956</v>
      </c>
      <c r="WQ1" s="174" t="s">
        <v>1282</v>
      </c>
      <c r="WR1" s="174" t="s">
        <v>1529</v>
      </c>
      <c r="WS1" s="174" t="s">
        <v>1283</v>
      </c>
      <c r="WT1" s="174" t="s">
        <v>1284</v>
      </c>
      <c r="WU1" s="174" t="s">
        <v>1524</v>
      </c>
      <c r="WV1" s="174" t="s">
        <v>1525</v>
      </c>
      <c r="WW1" s="174" t="s">
        <v>1526</v>
      </c>
      <c r="WX1" s="174" t="s">
        <v>1527</v>
      </c>
      <c r="WY1" s="174" t="s">
        <v>1528</v>
      </c>
      <c r="WZ1" s="174" t="s">
        <v>1529</v>
      </c>
      <c r="XA1" s="174" t="s">
        <v>1530</v>
      </c>
      <c r="XB1" s="174" t="s">
        <v>1531</v>
      </c>
      <c r="XC1" s="168" t="s">
        <v>960</v>
      </c>
      <c r="XD1" s="168" t="s">
        <v>1451</v>
      </c>
      <c r="XE1" s="168" t="s">
        <v>1429</v>
      </c>
      <c r="XF1" s="168" t="s">
        <v>961</v>
      </c>
      <c r="XG1" s="168" t="s">
        <v>962</v>
      </c>
      <c r="XH1" s="168" t="s">
        <v>1285</v>
      </c>
      <c r="XI1" s="168" t="s">
        <v>1286</v>
      </c>
      <c r="XJ1" s="168" t="s">
        <v>1287</v>
      </c>
      <c r="XK1" s="174" t="s">
        <v>963</v>
      </c>
      <c r="XL1" s="174" t="s">
        <v>964</v>
      </c>
      <c r="XM1" s="174" t="s">
        <v>1430</v>
      </c>
      <c r="XN1" s="174" t="s">
        <v>965</v>
      </c>
      <c r="XO1" s="174" t="s">
        <v>966</v>
      </c>
      <c r="XP1" s="174" t="s">
        <v>1288</v>
      </c>
      <c r="XQ1" s="174" t="s">
        <v>1289</v>
      </c>
      <c r="XR1" s="174" t="s">
        <v>1290</v>
      </c>
      <c r="XS1" s="168" t="s">
        <v>967</v>
      </c>
      <c r="XT1" s="168" t="s">
        <v>968</v>
      </c>
      <c r="XU1" s="168" t="s">
        <v>1431</v>
      </c>
      <c r="XV1" s="168" t="s">
        <v>969</v>
      </c>
      <c r="XW1" s="168" t="s">
        <v>970</v>
      </c>
      <c r="XX1" s="168" t="s">
        <v>1291</v>
      </c>
      <c r="XY1" s="168" t="s">
        <v>1292</v>
      </c>
      <c r="XZ1" s="168" t="s">
        <v>1293</v>
      </c>
      <c r="YA1" s="174" t="s">
        <v>971</v>
      </c>
      <c r="YB1" s="174" t="s">
        <v>972</v>
      </c>
      <c r="YC1" s="174" t="s">
        <v>1432</v>
      </c>
      <c r="YD1" s="174" t="s">
        <v>1534</v>
      </c>
      <c r="YE1" s="174" t="s">
        <v>973</v>
      </c>
      <c r="YF1" s="174" t="s">
        <v>1535</v>
      </c>
      <c r="YG1" s="174" t="s">
        <v>1294</v>
      </c>
      <c r="YH1" s="174" t="s">
        <v>1295</v>
      </c>
      <c r="YI1" s="168" t="s">
        <v>974</v>
      </c>
      <c r="YJ1" s="168" t="s">
        <v>1452</v>
      </c>
      <c r="YK1" s="168" t="s">
        <v>1433</v>
      </c>
      <c r="YL1" s="168" t="s">
        <v>975</v>
      </c>
      <c r="YM1" s="168" t="s">
        <v>976</v>
      </c>
      <c r="YN1" s="168" t="s">
        <v>1296</v>
      </c>
      <c r="YO1" s="168" t="s">
        <v>1297</v>
      </c>
      <c r="YP1" s="168" t="s">
        <v>1298</v>
      </c>
      <c r="YQ1" s="174" t="s">
        <v>977</v>
      </c>
      <c r="YR1" s="174" t="s">
        <v>978</v>
      </c>
      <c r="YS1" s="174" t="s">
        <v>1434</v>
      </c>
      <c r="YT1" s="174" t="s">
        <v>979</v>
      </c>
      <c r="YU1" s="174" t="s">
        <v>980</v>
      </c>
      <c r="YV1" s="174" t="s">
        <v>1299</v>
      </c>
      <c r="YW1" s="174" t="s">
        <v>1300</v>
      </c>
      <c r="YX1" s="174" t="s">
        <v>1301</v>
      </c>
      <c r="YY1" s="168" t="s">
        <v>981</v>
      </c>
      <c r="YZ1" s="168" t="s">
        <v>982</v>
      </c>
      <c r="ZA1" s="168" t="s">
        <v>1435</v>
      </c>
      <c r="ZB1" s="168" t="s">
        <v>983</v>
      </c>
      <c r="ZC1" s="168" t="s">
        <v>984</v>
      </c>
      <c r="ZD1" s="168" t="s">
        <v>1302</v>
      </c>
      <c r="ZE1" s="168" t="s">
        <v>1303</v>
      </c>
      <c r="ZF1" s="168" t="s">
        <v>1304</v>
      </c>
      <c r="ZG1" s="174" t="s">
        <v>985</v>
      </c>
      <c r="ZH1" s="174" t="s">
        <v>986</v>
      </c>
      <c r="ZI1" s="174" t="s">
        <v>1436</v>
      </c>
      <c r="ZJ1" s="174" t="s">
        <v>987</v>
      </c>
      <c r="ZK1" s="174" t="s">
        <v>988</v>
      </c>
      <c r="ZL1" s="174" t="s">
        <v>989</v>
      </c>
      <c r="ZM1" s="174" t="s">
        <v>1305</v>
      </c>
      <c r="ZN1" s="174" t="s">
        <v>1306</v>
      </c>
      <c r="ZO1" s="174" t="s">
        <v>1307</v>
      </c>
      <c r="ZP1" s="174" t="s">
        <v>1308</v>
      </c>
      <c r="ZQ1" s="168" t="s">
        <v>990</v>
      </c>
      <c r="ZR1" s="168" t="s">
        <v>991</v>
      </c>
      <c r="ZS1" s="168" t="s">
        <v>1437</v>
      </c>
      <c r="ZT1" s="168" t="s">
        <v>992</v>
      </c>
      <c r="ZU1" s="168" t="s">
        <v>993</v>
      </c>
      <c r="ZV1" s="168" t="s">
        <v>1309</v>
      </c>
      <c r="ZW1" s="168" t="s">
        <v>1310</v>
      </c>
      <c r="ZX1" s="168" t="s">
        <v>1311</v>
      </c>
      <c r="ZY1" s="174" t="s">
        <v>994</v>
      </c>
      <c r="ZZ1" s="174" t="s">
        <v>995</v>
      </c>
      <c r="AAA1" s="174" t="s">
        <v>1438</v>
      </c>
      <c r="AAB1" s="174" t="s">
        <v>996</v>
      </c>
      <c r="AAC1" s="174" t="s">
        <v>997</v>
      </c>
      <c r="AAD1" s="174" t="s">
        <v>1312</v>
      </c>
      <c r="AAE1" s="174" t="s">
        <v>1313</v>
      </c>
      <c r="AAF1" s="174" t="s">
        <v>1314</v>
      </c>
      <c r="AAG1" s="168" t="s">
        <v>998</v>
      </c>
      <c r="AAH1" s="168" t="s">
        <v>999</v>
      </c>
      <c r="AAI1" s="168" t="s">
        <v>1439</v>
      </c>
      <c r="AAJ1" s="168" t="s">
        <v>1000</v>
      </c>
      <c r="AAK1" s="168" t="s">
        <v>1001</v>
      </c>
      <c r="AAL1" s="168" t="s">
        <v>1315</v>
      </c>
      <c r="AAM1" s="168" t="s">
        <v>1316</v>
      </c>
      <c r="AAN1" s="168" t="s">
        <v>1317</v>
      </c>
      <c r="AAO1" s="174" t="s">
        <v>1002</v>
      </c>
      <c r="AAP1" s="174" t="s">
        <v>1003</v>
      </c>
      <c r="AAQ1" s="174" t="s">
        <v>1440</v>
      </c>
      <c r="AAR1" s="174" t="s">
        <v>1004</v>
      </c>
      <c r="AAS1" s="174" t="s">
        <v>1005</v>
      </c>
      <c r="AAT1" s="174" t="s">
        <v>1318</v>
      </c>
      <c r="AAU1" s="174" t="s">
        <v>1319</v>
      </c>
      <c r="AAV1" s="174" t="s">
        <v>1320</v>
      </c>
      <c r="AAW1" s="168" t="s">
        <v>1006</v>
      </c>
      <c r="AAX1" s="168" t="s">
        <v>1007</v>
      </c>
      <c r="AAY1" s="168" t="s">
        <v>1441</v>
      </c>
      <c r="AAZ1" s="168" t="s">
        <v>1008</v>
      </c>
      <c r="ABA1" s="168" t="s">
        <v>1009</v>
      </c>
      <c r="ABB1" s="168" t="s">
        <v>1321</v>
      </c>
      <c r="ABC1" s="168" t="s">
        <v>1322</v>
      </c>
      <c r="ABD1" s="168" t="s">
        <v>1323</v>
      </c>
      <c r="ABE1" s="174" t="s">
        <v>1010</v>
      </c>
      <c r="ABF1" s="174" t="s">
        <v>1011</v>
      </c>
      <c r="ABG1" s="174" t="s">
        <v>1442</v>
      </c>
      <c r="ABH1" s="174" t="s">
        <v>1359</v>
      </c>
      <c r="ABI1" s="174" t="s">
        <v>1017</v>
      </c>
      <c r="ABJ1" s="174" t="s">
        <v>1012</v>
      </c>
      <c r="ABK1" s="174" t="s">
        <v>1324</v>
      </c>
      <c r="ABL1" s="174" t="s">
        <v>1325</v>
      </c>
      <c r="ABM1" s="174" t="s">
        <v>1326</v>
      </c>
      <c r="ABN1" s="174" t="s">
        <v>1327</v>
      </c>
      <c r="ABO1" s="174" t="s">
        <v>1013</v>
      </c>
      <c r="ABP1" s="174" t="s">
        <v>1014</v>
      </c>
      <c r="ABQ1" s="174" t="s">
        <v>1443</v>
      </c>
      <c r="ABR1" s="174" t="s">
        <v>1015</v>
      </c>
      <c r="ABS1" s="174" t="s">
        <v>1016</v>
      </c>
      <c r="ABT1" s="174" t="s">
        <v>1328</v>
      </c>
      <c r="ABU1" s="174" t="s">
        <v>1329</v>
      </c>
      <c r="ABV1" s="174" t="s">
        <v>1330</v>
      </c>
      <c r="ABW1" s="168" t="s">
        <v>1018</v>
      </c>
      <c r="ABX1" s="168" t="s">
        <v>1019</v>
      </c>
      <c r="ABY1" s="168" t="s">
        <v>1444</v>
      </c>
      <c r="ABZ1" s="168" t="s">
        <v>1020</v>
      </c>
      <c r="ACA1" s="168" t="s">
        <v>1021</v>
      </c>
      <c r="ACB1" s="168" t="s">
        <v>1331</v>
      </c>
      <c r="ACC1" s="168" t="s">
        <v>1332</v>
      </c>
      <c r="ACD1" s="168" t="s">
        <v>1333</v>
      </c>
      <c r="ACE1" s="174" t="s">
        <v>1022</v>
      </c>
      <c r="ACF1" s="174" t="s">
        <v>1023</v>
      </c>
      <c r="ACG1" s="174" t="s">
        <v>1445</v>
      </c>
      <c r="ACH1" s="174" t="s">
        <v>1360</v>
      </c>
      <c r="ACI1" s="174" t="s">
        <v>1033</v>
      </c>
      <c r="ACJ1" s="174" t="s">
        <v>1034</v>
      </c>
      <c r="ACK1" s="174" t="s">
        <v>1024</v>
      </c>
      <c r="ACL1" s="174" t="s">
        <v>1334</v>
      </c>
      <c r="ACM1" s="174" t="s">
        <v>1335</v>
      </c>
      <c r="ACN1" s="174" t="s">
        <v>1336</v>
      </c>
      <c r="ACO1" s="174" t="s">
        <v>1337</v>
      </c>
      <c r="ACP1" s="174" t="s">
        <v>1338</v>
      </c>
      <c r="ACQ1" s="168" t="s">
        <v>1025</v>
      </c>
      <c r="ACR1" s="168" t="s">
        <v>1026</v>
      </c>
      <c r="ACS1" s="168" t="s">
        <v>1446</v>
      </c>
      <c r="ACT1" s="168" t="s">
        <v>1027</v>
      </c>
      <c r="ACU1" s="168" t="s">
        <v>1028</v>
      </c>
      <c r="ACV1" s="168" t="s">
        <v>1339</v>
      </c>
      <c r="ACW1" s="168" t="s">
        <v>1340</v>
      </c>
      <c r="ACX1" s="168" t="s">
        <v>1341</v>
      </c>
      <c r="ACY1" s="174" t="s">
        <v>1029</v>
      </c>
      <c r="ACZ1" s="174" t="s">
        <v>1030</v>
      </c>
      <c r="ADA1" s="174" t="s">
        <v>1447</v>
      </c>
      <c r="ADB1" s="174" t="s">
        <v>1031</v>
      </c>
      <c r="ADC1" s="174" t="s">
        <v>1032</v>
      </c>
      <c r="ADD1" s="174" t="s">
        <v>1342</v>
      </c>
      <c r="ADE1" s="174" t="s">
        <v>1343</v>
      </c>
      <c r="ADF1" s="174" t="s">
        <v>1344</v>
      </c>
    </row>
    <row r="2" spans="1:786" s="199" customFormat="1" ht="63" x14ac:dyDescent="0.25">
      <c r="A2" s="198" t="str">
        <f>採算性!K2</f>
        <v>（事務局使用欄のため記入不要）</v>
      </c>
      <c r="B2" s="199">
        <f>採算性!E15</f>
        <v>0</v>
      </c>
      <c r="C2" s="199" t="str">
        <f>採算性!E16</f>
        <v>選択してください</v>
      </c>
      <c r="D2" s="199" t="str">
        <f>採算性!E17</f>
        <v>先に「申請者種別」を選択してください</v>
      </c>
      <c r="E2" s="199" t="str">
        <f>事業継続性!D36</f>
        <v>選択してください</v>
      </c>
      <c r="F2" s="199">
        <f>事業継続性!E36</f>
        <v>0</v>
      </c>
      <c r="G2" s="199" t="str">
        <f>事業継続性!F36</f>
        <v>選択してください</v>
      </c>
      <c r="H2" s="199" t="str">
        <f>事業継続性!I36</f>
        <v>実施なし</v>
      </c>
      <c r="I2" s="199" t="str">
        <f>事業継続性!I37</f>
        <v>実施なし</v>
      </c>
      <c r="J2" s="199">
        <f>事業継続性!J36</f>
        <v>0</v>
      </c>
      <c r="K2" s="199">
        <f>事業継続性!J37</f>
        <v>0</v>
      </c>
      <c r="L2" s="199">
        <f>事業継続性!J38</f>
        <v>0</v>
      </c>
      <c r="M2" s="199" t="str">
        <f>事業継続性!D39</f>
        <v>選択してください</v>
      </c>
      <c r="N2" s="199">
        <f>事業継続性!E39</f>
        <v>0</v>
      </c>
      <c r="O2" s="199" t="str">
        <f>事業継続性!F39</f>
        <v>選択してください</v>
      </c>
      <c r="P2" s="199" t="str">
        <f>事業継続性!I39</f>
        <v>実施なし</v>
      </c>
      <c r="Q2" s="199" t="str">
        <f>事業継続性!I40</f>
        <v>実施なし</v>
      </c>
      <c r="R2" s="199">
        <f>事業継続性!J39</f>
        <v>0</v>
      </c>
      <c r="S2" s="199">
        <f>事業継続性!J40</f>
        <v>0</v>
      </c>
      <c r="T2" s="199">
        <f>事業継続性!J41</f>
        <v>0</v>
      </c>
      <c r="U2" s="199" t="str">
        <f>事業継続性!D42</f>
        <v>選択してください</v>
      </c>
      <c r="V2" s="199">
        <f>事業継続性!E42</f>
        <v>0</v>
      </c>
      <c r="W2" s="199" t="str">
        <f>事業継続性!F42</f>
        <v>選択してください</v>
      </c>
      <c r="X2" s="199" t="str">
        <f>事業継続性!I42</f>
        <v>実施なし</v>
      </c>
      <c r="Y2" s="199" t="str">
        <f>事業継続性!I43</f>
        <v>実施なし</v>
      </c>
      <c r="Z2" s="199">
        <f>事業継続性!J42</f>
        <v>0</v>
      </c>
      <c r="AA2" s="199">
        <f>事業継続性!J43</f>
        <v>0</v>
      </c>
      <c r="AB2" s="199">
        <f>事業継続性!J44</f>
        <v>0</v>
      </c>
      <c r="AC2" s="199" t="str">
        <f>事業継続性!D45</f>
        <v>選択してください</v>
      </c>
      <c r="AD2" s="199">
        <f>事業継続性!E45</f>
        <v>0</v>
      </c>
      <c r="AE2" s="199" t="str">
        <f>事業継続性!F45</f>
        <v>選択してください</v>
      </c>
      <c r="AF2" s="199" t="str">
        <f>事業継続性!I45</f>
        <v>実施なし</v>
      </c>
      <c r="AG2" s="199" t="str">
        <f>事業継続性!I46</f>
        <v>実施なし</v>
      </c>
      <c r="AH2" s="199">
        <f>事業継続性!J45</f>
        <v>0</v>
      </c>
      <c r="AI2" s="199">
        <f>事業継続性!J46</f>
        <v>0</v>
      </c>
      <c r="AJ2" s="199">
        <f>事業継続性!J47</f>
        <v>0</v>
      </c>
      <c r="AK2" s="199" t="str">
        <f>事業継続性!D48</f>
        <v>選択してください</v>
      </c>
      <c r="AL2" s="199">
        <f>事業継続性!E48</f>
        <v>0</v>
      </c>
      <c r="AM2" s="199" t="str">
        <f>事業継続性!F48</f>
        <v>選択してください</v>
      </c>
      <c r="AN2" s="199" t="str">
        <f>事業継続性!I48</f>
        <v>実施なし</v>
      </c>
      <c r="AO2" s="199" t="str">
        <f>事業継続性!I49</f>
        <v>実施なし</v>
      </c>
      <c r="AP2" s="199">
        <f>事業継続性!J48</f>
        <v>0</v>
      </c>
      <c r="AQ2" s="199">
        <f>事業継続性!J49</f>
        <v>0</v>
      </c>
      <c r="AR2" s="199">
        <f>事業継続性!J50</f>
        <v>0</v>
      </c>
      <c r="AS2" s="199" t="str">
        <f>事業継続性!D51</f>
        <v>選択してください</v>
      </c>
      <c r="AT2" s="199">
        <f>事業継続性!E51</f>
        <v>0</v>
      </c>
      <c r="AU2" s="199" t="str">
        <f>事業継続性!F51</f>
        <v>選択してください</v>
      </c>
      <c r="AV2" s="199" t="str">
        <f>事業継続性!I51</f>
        <v>実施なし</v>
      </c>
      <c r="AW2" s="199" t="str">
        <f>事業継続性!I52</f>
        <v>実施なし</v>
      </c>
      <c r="AX2" s="199">
        <f>事業継続性!J51</f>
        <v>0</v>
      </c>
      <c r="AY2" s="199">
        <f>事業継続性!J52</f>
        <v>0</v>
      </c>
      <c r="AZ2" s="199">
        <f>事業継続性!J53</f>
        <v>0</v>
      </c>
      <c r="BA2" s="199" t="str">
        <f>事業継続性!D58</f>
        <v>選択してください</v>
      </c>
      <c r="BB2" s="199">
        <f>事業継続性!E58</f>
        <v>0</v>
      </c>
      <c r="BC2" s="199" t="str">
        <f>事業継続性!F58</f>
        <v>選択してください</v>
      </c>
      <c r="BD2" s="199" t="str">
        <f>事業継続性!I58</f>
        <v>実施なし</v>
      </c>
      <c r="BE2" s="199" t="str">
        <f>事業継続性!I59</f>
        <v>実施なし</v>
      </c>
      <c r="BF2" s="199">
        <f>事業継続性!J58</f>
        <v>0</v>
      </c>
      <c r="BG2" s="199">
        <f>事業継続性!J59</f>
        <v>0</v>
      </c>
      <c r="BH2" s="199">
        <f>事業継続性!J60</f>
        <v>0</v>
      </c>
      <c r="BI2" s="199" t="str">
        <f>事業継続性!D61</f>
        <v>選択してください</v>
      </c>
      <c r="BJ2" s="199">
        <f>事業継続性!E61</f>
        <v>0</v>
      </c>
      <c r="BK2" s="199" t="str">
        <f>事業継続性!F61</f>
        <v>選択してください</v>
      </c>
      <c r="BL2" s="199" t="str">
        <f>事業継続性!I61</f>
        <v>実施なし</v>
      </c>
      <c r="BM2" s="199" t="str">
        <f>事業継続性!I62</f>
        <v>実施なし</v>
      </c>
      <c r="BN2" s="199" t="str">
        <f>事業継続性!I63</f>
        <v>実施なし</v>
      </c>
      <c r="BO2" s="199" t="str">
        <f>事業継続性!I64</f>
        <v>実施なし</v>
      </c>
      <c r="BP2" s="199">
        <f>事業継続性!J61</f>
        <v>0</v>
      </c>
      <c r="BQ2" s="199">
        <f>事業継続性!J62</f>
        <v>0</v>
      </c>
      <c r="BR2" s="199">
        <f>事業継続性!J63</f>
        <v>0</v>
      </c>
      <c r="BS2" s="199">
        <f>事業継続性!J64</f>
        <v>0</v>
      </c>
      <c r="BT2" s="199">
        <f>事業継続性!J65</f>
        <v>0</v>
      </c>
      <c r="BU2" s="199" t="str">
        <f>事業継続性!D66</f>
        <v>選択してください</v>
      </c>
      <c r="BV2" s="199">
        <f>事業継続性!E66</f>
        <v>0</v>
      </c>
      <c r="BW2" s="199" t="str">
        <f>事業継続性!F66</f>
        <v>選択してください</v>
      </c>
      <c r="BX2" s="199" t="str">
        <f>事業継続性!I66</f>
        <v>実施なし</v>
      </c>
      <c r="BY2" s="199" t="str">
        <f>事業継続性!I67</f>
        <v>実施なし</v>
      </c>
      <c r="BZ2" s="199" t="str">
        <f>事業継続性!I68</f>
        <v>実施なし</v>
      </c>
      <c r="CA2" s="199" t="str">
        <f>事業継続性!I69</f>
        <v>実施なし</v>
      </c>
      <c r="CB2" s="199">
        <f>事業継続性!J66</f>
        <v>0</v>
      </c>
      <c r="CC2" s="199">
        <f>事業継続性!J67</f>
        <v>0</v>
      </c>
      <c r="CD2" s="199">
        <f>事業継続性!J68</f>
        <v>0</v>
      </c>
      <c r="CE2" s="199">
        <f>事業継続性!J69</f>
        <v>0</v>
      </c>
      <c r="CF2" s="199">
        <f>事業継続性!J70</f>
        <v>0</v>
      </c>
      <c r="CG2" s="199" t="str">
        <f>事業継続性!D71</f>
        <v>選択してください</v>
      </c>
      <c r="CH2" s="199">
        <f>事業継続性!E71</f>
        <v>0</v>
      </c>
      <c r="CI2" s="199" t="str">
        <f>事業継続性!F71</f>
        <v>選択してください</v>
      </c>
      <c r="CJ2" s="199" t="str">
        <f>事業継続性!I71</f>
        <v>実施なし</v>
      </c>
      <c r="CK2" s="199" t="str">
        <f>事業継続性!I72</f>
        <v>実施なし</v>
      </c>
      <c r="CL2" s="199">
        <f>事業継続性!J71</f>
        <v>0</v>
      </c>
      <c r="CM2" s="199">
        <f>事業継続性!J72</f>
        <v>0</v>
      </c>
      <c r="CN2" s="199">
        <f>事業継続性!J73</f>
        <v>0</v>
      </c>
      <c r="CO2" s="199" t="str">
        <f>事業継続性!D74</f>
        <v>選択してください</v>
      </c>
      <c r="CP2" s="199">
        <f>事業継続性!E74</f>
        <v>0</v>
      </c>
      <c r="CQ2" s="199" t="str">
        <f>事業継続性!F74</f>
        <v>選択してください</v>
      </c>
      <c r="CR2" s="199" t="str">
        <f>事業継続性!I74</f>
        <v>実施なし</v>
      </c>
      <c r="CS2" s="199" t="str">
        <f>事業継続性!I75</f>
        <v>実施なし</v>
      </c>
      <c r="CT2" s="199">
        <f>事業継続性!J74</f>
        <v>0</v>
      </c>
      <c r="CU2" s="199">
        <f>事業継続性!J75</f>
        <v>0</v>
      </c>
      <c r="CV2" s="199">
        <f>事業継続性!J76</f>
        <v>0</v>
      </c>
      <c r="CW2" s="199" t="str">
        <f>事業継続性!D77</f>
        <v>選択してください</v>
      </c>
      <c r="CX2" s="199">
        <f>事業継続性!E77</f>
        <v>0</v>
      </c>
      <c r="CY2" s="199" t="str">
        <f>事業継続性!F77</f>
        <v>選択してください</v>
      </c>
      <c r="CZ2" s="199" t="str">
        <f>事業継続性!I77</f>
        <v>実施なし</v>
      </c>
      <c r="DA2" s="199" t="str">
        <f>事業継続性!I78</f>
        <v>実施なし</v>
      </c>
      <c r="DB2" s="199">
        <f>事業継続性!J77</f>
        <v>0</v>
      </c>
      <c r="DC2" s="199">
        <f>事業継続性!J78</f>
        <v>0</v>
      </c>
      <c r="DD2" s="199">
        <f>事業継続性!J79</f>
        <v>0</v>
      </c>
      <c r="DE2" s="199" t="str">
        <f>事業継続性!D80</f>
        <v>選択してください</v>
      </c>
      <c r="DF2" s="199">
        <f>事業継続性!E80</f>
        <v>0</v>
      </c>
      <c r="DG2" s="199" t="str">
        <f>事業継続性!F80</f>
        <v>選択してください</v>
      </c>
      <c r="DH2" s="199" t="str">
        <f>事業継続性!I80</f>
        <v>実施なし</v>
      </c>
      <c r="DI2" s="199" t="str">
        <f>事業継続性!I81</f>
        <v>実施なし</v>
      </c>
      <c r="DJ2" s="199" t="str">
        <f>事業継続性!I82</f>
        <v>実施なし</v>
      </c>
      <c r="DK2" s="199" t="str">
        <f>事業継続性!I83</f>
        <v>実施なし</v>
      </c>
      <c r="DL2" s="199" t="str">
        <f>事業継続性!I84</f>
        <v>実施なし</v>
      </c>
      <c r="DM2" s="199" t="str">
        <f>事業継続性!I85</f>
        <v>実施なし</v>
      </c>
      <c r="DN2" s="199" t="str">
        <f>事業継続性!I86</f>
        <v>実施なし</v>
      </c>
      <c r="DO2" s="199" t="str">
        <f>事業継続性!I87</f>
        <v>実施なし</v>
      </c>
      <c r="DP2" s="199">
        <f>事業継続性!J80</f>
        <v>0</v>
      </c>
      <c r="DQ2" s="199">
        <f>事業継続性!J81</f>
        <v>0</v>
      </c>
      <c r="DR2" s="199">
        <f>事業継続性!J82</f>
        <v>0</v>
      </c>
      <c r="DS2" s="199">
        <f>事業継続性!J83</f>
        <v>0</v>
      </c>
      <c r="DT2" s="199">
        <f>事業継続性!J84</f>
        <v>0</v>
      </c>
      <c r="DU2" s="199">
        <f>事業継続性!J85</f>
        <v>0</v>
      </c>
      <c r="DV2" s="199">
        <f>事業継続性!J86</f>
        <v>0</v>
      </c>
      <c r="DW2" s="199">
        <f>事業継続性!J87</f>
        <v>0</v>
      </c>
      <c r="DX2" s="199">
        <f>事業継続性!J88</f>
        <v>0</v>
      </c>
      <c r="DY2" s="199" t="str">
        <f>事業継続性!D89</f>
        <v>選択してください</v>
      </c>
      <c r="DZ2" s="199">
        <f>事業継続性!E89</f>
        <v>0</v>
      </c>
      <c r="EA2" s="199" t="str">
        <f>事業継続性!F89</f>
        <v>選択してください</v>
      </c>
      <c r="EB2" s="199" t="str">
        <f>事業継続性!I89</f>
        <v>実施なし</v>
      </c>
      <c r="EC2" s="199" t="str">
        <f>事業継続性!I90</f>
        <v>実施なし</v>
      </c>
      <c r="ED2" s="199">
        <f>事業継続性!J89</f>
        <v>0</v>
      </c>
      <c r="EE2" s="199">
        <f>事業継続性!J90</f>
        <v>0</v>
      </c>
      <c r="EF2" s="199">
        <f>事業継続性!J91</f>
        <v>0</v>
      </c>
      <c r="EG2" s="199" t="str">
        <f>事業継続性!D92</f>
        <v>選択してください</v>
      </c>
      <c r="EH2" s="199">
        <f>事業継続性!E92</f>
        <v>0</v>
      </c>
      <c r="EI2" s="199" t="str">
        <f>事業継続性!F92</f>
        <v>選択してください</v>
      </c>
      <c r="EJ2" s="199" t="str">
        <f>事業継続性!I92</f>
        <v>実施なし</v>
      </c>
      <c r="EK2" s="199" t="str">
        <f>事業継続性!I93</f>
        <v>実施なし</v>
      </c>
      <c r="EL2" s="199">
        <f>事業継続性!J92</f>
        <v>0</v>
      </c>
      <c r="EM2" s="199">
        <f>事業継続性!J93</f>
        <v>0</v>
      </c>
      <c r="EN2" s="199">
        <f>事業継続性!J94</f>
        <v>0</v>
      </c>
      <c r="EO2" s="199" t="str">
        <f>事業継続性!D95</f>
        <v>選択してください</v>
      </c>
      <c r="EP2" s="199">
        <f>事業継続性!E95</f>
        <v>0</v>
      </c>
      <c r="EQ2" s="199" t="str">
        <f>事業継続性!F95</f>
        <v>選択してください</v>
      </c>
      <c r="ER2" s="199" t="str">
        <f>事業継続性!I95</f>
        <v>実施なし</v>
      </c>
      <c r="ES2" s="199" t="str">
        <f>事業継続性!I96</f>
        <v>実施なし</v>
      </c>
      <c r="ET2" s="199">
        <f>事業継続性!J95</f>
        <v>0</v>
      </c>
      <c r="EU2" s="199">
        <f>事業継続性!J96</f>
        <v>0</v>
      </c>
      <c r="EV2" s="199">
        <f>事業継続性!J97</f>
        <v>0</v>
      </c>
      <c r="EW2" s="199" t="str">
        <f>事業継続性!D102</f>
        <v>選択してください</v>
      </c>
      <c r="EX2" s="199">
        <f>事業継続性!E102</f>
        <v>0</v>
      </c>
      <c r="EY2" s="199" t="str">
        <f>事業継続性!F102</f>
        <v>選択してください</v>
      </c>
      <c r="EZ2" s="199" t="str">
        <f>事業継続性!I102</f>
        <v>実施なし</v>
      </c>
      <c r="FA2" s="199" t="str">
        <f>事業継続性!I103</f>
        <v>実施なし</v>
      </c>
      <c r="FB2" s="199">
        <f>事業継続性!J102</f>
        <v>0</v>
      </c>
      <c r="FC2" s="199">
        <f>事業継続性!J103</f>
        <v>0</v>
      </c>
      <c r="FD2" s="199">
        <f>事業継続性!J104</f>
        <v>0</v>
      </c>
      <c r="FE2" s="199" t="str">
        <f>事業継続性!D105</f>
        <v>選択してください</v>
      </c>
      <c r="FF2" s="199">
        <f>事業継続性!E105</f>
        <v>0</v>
      </c>
      <c r="FG2" s="199" t="str">
        <f>事業継続性!F105</f>
        <v>選択してください</v>
      </c>
      <c r="FH2" s="199" t="str">
        <f>事業継続性!I105</f>
        <v>実施なし</v>
      </c>
      <c r="FI2" s="199" t="str">
        <f>事業継続性!I106</f>
        <v>実施なし</v>
      </c>
      <c r="FJ2" s="199">
        <f>事業継続性!J105</f>
        <v>0</v>
      </c>
      <c r="FK2" s="199">
        <f>事業継続性!J106</f>
        <v>0</v>
      </c>
      <c r="FL2" s="199">
        <f>事業継続性!J107</f>
        <v>0</v>
      </c>
      <c r="FM2" s="199" t="str">
        <f>事業継続性!D108</f>
        <v>選択してください</v>
      </c>
      <c r="FN2" s="199">
        <f>事業継続性!E108</f>
        <v>0</v>
      </c>
      <c r="FO2" s="199" t="str">
        <f>事業継続性!F108</f>
        <v>選択してください</v>
      </c>
      <c r="FP2" s="199" t="str">
        <f>事業継続性!I108</f>
        <v>実施なし</v>
      </c>
      <c r="FQ2" s="199" t="str">
        <f>事業継続性!I109</f>
        <v>実施なし</v>
      </c>
      <c r="FR2" s="199">
        <f>事業継続性!J108</f>
        <v>0</v>
      </c>
      <c r="FS2" s="199">
        <f>事業継続性!J109</f>
        <v>0</v>
      </c>
      <c r="FT2" s="199">
        <f>事業継続性!J110</f>
        <v>0</v>
      </c>
      <c r="FU2" s="199" t="str">
        <f>事業継続性!D111</f>
        <v>選択してください</v>
      </c>
      <c r="FV2" s="199">
        <f>事業継続性!E111</f>
        <v>0</v>
      </c>
      <c r="FW2" s="199" t="str">
        <f>事業継続性!F111</f>
        <v>選択してください</v>
      </c>
      <c r="FX2" s="199" t="str">
        <f>事業継続性!I111</f>
        <v>実施なし</v>
      </c>
      <c r="FY2" s="199" t="str">
        <f>事業継続性!I112</f>
        <v>実施なし</v>
      </c>
      <c r="FZ2" s="199" t="str">
        <f>事業継続性!I113</f>
        <v>実施なし</v>
      </c>
      <c r="GA2" s="199" t="str">
        <f>事業継続性!I114</f>
        <v>実施なし</v>
      </c>
      <c r="GB2" s="199">
        <f>事業継続性!J111</f>
        <v>0</v>
      </c>
      <c r="GC2" s="199">
        <f>事業継続性!J112</f>
        <v>0</v>
      </c>
      <c r="GD2" s="199">
        <f>事業継続性!J113</f>
        <v>0</v>
      </c>
      <c r="GE2" s="199">
        <f>事業継続性!J114</f>
        <v>0</v>
      </c>
      <c r="GF2" s="199">
        <f>事業継続性!J115</f>
        <v>0</v>
      </c>
      <c r="GG2" s="199" t="str">
        <f>事業継続性!D116</f>
        <v>選択してください</v>
      </c>
      <c r="GH2" s="199">
        <f>事業継続性!E116</f>
        <v>0</v>
      </c>
      <c r="GI2" s="199" t="str">
        <f>事業継続性!F116</f>
        <v>選択してください</v>
      </c>
      <c r="GJ2" s="199" t="str">
        <f>事業継続性!I116</f>
        <v>実施なし</v>
      </c>
      <c r="GK2" s="199" t="str">
        <f>事業継続性!I117</f>
        <v>実施なし</v>
      </c>
      <c r="GL2" s="199">
        <f>事業継続性!J116</f>
        <v>0</v>
      </c>
      <c r="GM2" s="199">
        <f>事業継続性!J117</f>
        <v>0</v>
      </c>
      <c r="GN2" s="199">
        <f>事業継続性!J118</f>
        <v>0</v>
      </c>
      <c r="GO2" s="199" t="str">
        <f>事業継続性!D119</f>
        <v>選択してください</v>
      </c>
      <c r="GP2" s="199">
        <f>事業継続性!E119</f>
        <v>0</v>
      </c>
      <c r="GQ2" s="199" t="str">
        <f>事業継続性!F119</f>
        <v>選択してください</v>
      </c>
      <c r="GR2" s="199" t="str">
        <f>事業継続性!I119</f>
        <v>実施なし</v>
      </c>
      <c r="GS2" s="199" t="str">
        <f>事業継続性!I120</f>
        <v>実施なし</v>
      </c>
      <c r="GT2" s="199">
        <f>事業継続性!J119</f>
        <v>0</v>
      </c>
      <c r="GU2" s="199">
        <f>事業継続性!J120</f>
        <v>0</v>
      </c>
      <c r="GV2" s="199">
        <f>事業継続性!J121</f>
        <v>0</v>
      </c>
      <c r="GW2" s="199" t="str">
        <f>事業継続性!D122</f>
        <v>選択してください</v>
      </c>
      <c r="GX2" s="199">
        <f>事業継続性!E122</f>
        <v>0</v>
      </c>
      <c r="GY2" s="199" t="str">
        <f>事業継続性!F122</f>
        <v>選択してください</v>
      </c>
      <c r="GZ2" s="199" t="str">
        <f>事業継続性!I122</f>
        <v>実施なし</v>
      </c>
      <c r="HA2" s="199" t="str">
        <f>事業継続性!I123</f>
        <v>実施なし</v>
      </c>
      <c r="HB2" s="199">
        <f>事業継続性!J122</f>
        <v>0</v>
      </c>
      <c r="HC2" s="199">
        <f>事業継続性!J123</f>
        <v>0</v>
      </c>
      <c r="HD2" s="199">
        <f>事業継続性!J124</f>
        <v>0</v>
      </c>
      <c r="HE2" s="199" t="str">
        <f>事業継続性!D129</f>
        <v>選択してください</v>
      </c>
      <c r="HF2" s="199">
        <f>事業継続性!E129</f>
        <v>0</v>
      </c>
      <c r="HG2" s="199" t="str">
        <f>事業継続性!F129</f>
        <v>選択してください</v>
      </c>
      <c r="HH2" s="199" t="str">
        <f>事業継続性!I129</f>
        <v>実施なし</v>
      </c>
      <c r="HI2" s="199" t="str">
        <f>事業継続性!I130</f>
        <v>実施なし</v>
      </c>
      <c r="HJ2" s="199" t="str">
        <f>事業継続性!I131</f>
        <v>実施なし</v>
      </c>
      <c r="HK2" s="199" t="str">
        <f>事業継続性!I132</f>
        <v>実施なし</v>
      </c>
      <c r="HL2" s="199">
        <f>事業継続性!J129</f>
        <v>0</v>
      </c>
      <c r="HM2" s="199">
        <f>事業継続性!J130</f>
        <v>0</v>
      </c>
      <c r="HN2" s="199">
        <f>事業継続性!J131</f>
        <v>0</v>
      </c>
      <c r="HO2" s="199">
        <f>事業継続性!J132</f>
        <v>0</v>
      </c>
      <c r="HP2" s="199">
        <f>事業継続性!J133</f>
        <v>0</v>
      </c>
      <c r="HQ2" s="199" t="str">
        <f>事業継続性!D134</f>
        <v>選択してください</v>
      </c>
      <c r="HR2" s="199">
        <f>事業継続性!E134</f>
        <v>0</v>
      </c>
      <c r="HS2" s="199" t="str">
        <f>事業継続性!F134</f>
        <v>選択してください</v>
      </c>
      <c r="HT2" s="199" t="str">
        <f>事業継続性!I134</f>
        <v>実施なし</v>
      </c>
      <c r="HU2" s="199" t="str">
        <f>事業継続性!I135</f>
        <v>実施なし</v>
      </c>
      <c r="HV2" s="199">
        <f>事業継続性!J134</f>
        <v>0</v>
      </c>
      <c r="HW2" s="199">
        <f>事業継続性!J135</f>
        <v>0</v>
      </c>
      <c r="HX2" s="199">
        <f>事業継続性!J136</f>
        <v>0</v>
      </c>
      <c r="HY2" s="199" t="str">
        <f>事業継続性!D137</f>
        <v>選択してください</v>
      </c>
      <c r="HZ2" s="199">
        <f>事業継続性!E137</f>
        <v>0</v>
      </c>
      <c r="IA2" s="199" t="str">
        <f>事業継続性!F137</f>
        <v>選択してください</v>
      </c>
      <c r="IB2" s="199" t="str">
        <f>事業継続性!I137</f>
        <v>実施なし</v>
      </c>
      <c r="IC2" s="199" t="str">
        <f>事業継続性!I138</f>
        <v>実施なし</v>
      </c>
      <c r="ID2" s="199">
        <f>事業継続性!J137</f>
        <v>0</v>
      </c>
      <c r="IE2" s="199">
        <f>事業継続性!J138</f>
        <v>0</v>
      </c>
      <c r="IF2" s="199">
        <f>事業継続性!J139</f>
        <v>0</v>
      </c>
      <c r="IG2" s="199" t="str">
        <f>事業継続性!D140</f>
        <v>選択してください</v>
      </c>
      <c r="IH2" s="199">
        <f>事業継続性!E140</f>
        <v>0</v>
      </c>
      <c r="II2" s="199" t="str">
        <f>事業継続性!F140</f>
        <v>選択してください</v>
      </c>
      <c r="IJ2" s="199" t="str">
        <f>事業継続性!I140</f>
        <v>実施なし</v>
      </c>
      <c r="IK2" s="199" t="str">
        <f>事業継続性!I141</f>
        <v>実施なし</v>
      </c>
      <c r="IL2" s="199" t="str">
        <f>事業継続性!I142</f>
        <v>実施なし</v>
      </c>
      <c r="IM2" s="199" t="str">
        <f>事業継続性!I143</f>
        <v>実施なし</v>
      </c>
      <c r="IN2" s="199" t="str">
        <f>事業継続性!I144</f>
        <v>実施なし</v>
      </c>
      <c r="IO2" s="199">
        <f>事業継続性!J140</f>
        <v>0</v>
      </c>
      <c r="IP2" s="199">
        <f>事業継続性!J141</f>
        <v>0</v>
      </c>
      <c r="IQ2" s="199">
        <f>事業継続性!J142</f>
        <v>0</v>
      </c>
      <c r="IR2" s="199">
        <f>事業継続性!J143</f>
        <v>0</v>
      </c>
      <c r="IS2" s="199">
        <f>事業継続性!J144</f>
        <v>0</v>
      </c>
      <c r="IT2" s="199">
        <f>事業継続性!J145</f>
        <v>0</v>
      </c>
      <c r="IU2" s="199" t="str">
        <f>事業継続性!D146</f>
        <v>選択してください</v>
      </c>
      <c r="IV2" s="199">
        <f>事業継続性!E146</f>
        <v>0</v>
      </c>
      <c r="IW2" s="199" t="str">
        <f>事業継続性!F146</f>
        <v>選択してください</v>
      </c>
      <c r="IX2" s="199" t="str">
        <f>事業継続性!I146</f>
        <v>実施なし</v>
      </c>
      <c r="IY2" s="199" t="str">
        <f>事業継続性!I147</f>
        <v>実施なし</v>
      </c>
      <c r="IZ2" s="199" t="str">
        <f>事業継続性!I148</f>
        <v>実施なし</v>
      </c>
      <c r="JA2" s="199" t="str">
        <f>事業継続性!I149</f>
        <v>実施なし</v>
      </c>
      <c r="JB2" s="199">
        <f>事業継続性!J146</f>
        <v>0</v>
      </c>
      <c r="JC2" s="199">
        <f>事業継続性!J147</f>
        <v>0</v>
      </c>
      <c r="JD2" s="199">
        <f>事業継続性!J148</f>
        <v>0</v>
      </c>
      <c r="JE2" s="199">
        <f>事業継続性!J149</f>
        <v>0</v>
      </c>
      <c r="JF2" s="199">
        <f>事業継続性!J150</f>
        <v>0</v>
      </c>
      <c r="JG2" s="199" t="str">
        <f>事業継続性!D151</f>
        <v>選択してください</v>
      </c>
      <c r="JH2" s="199">
        <f>事業継続性!E151</f>
        <v>0</v>
      </c>
      <c r="JI2" s="199" t="str">
        <f>事業継続性!F151</f>
        <v>選択してください</v>
      </c>
      <c r="JJ2" s="199" t="str">
        <f>事業継続性!I151</f>
        <v>実施なし</v>
      </c>
      <c r="JK2" s="199" t="str">
        <f>事業継続性!I152</f>
        <v>実施なし</v>
      </c>
      <c r="JL2" s="199">
        <f>事業継続性!J151</f>
        <v>0</v>
      </c>
      <c r="JM2" s="199">
        <f>事業継続性!J152</f>
        <v>0</v>
      </c>
      <c r="JN2" s="199">
        <f>事業継続性!J153</f>
        <v>0</v>
      </c>
      <c r="JO2" s="199" t="str">
        <f>事業継続性!D154</f>
        <v>選択してください</v>
      </c>
      <c r="JP2" s="199">
        <f>事業継続性!E154</f>
        <v>0</v>
      </c>
      <c r="JQ2" s="199" t="str">
        <f>事業継続性!F154</f>
        <v>選択してください</v>
      </c>
      <c r="JR2" s="199" t="str">
        <f>事業継続性!I154</f>
        <v>実施なし</v>
      </c>
      <c r="JS2" s="199" t="str">
        <f>事業継続性!I155</f>
        <v>実施なし</v>
      </c>
      <c r="JT2" s="199">
        <f>事業継続性!J154</f>
        <v>0</v>
      </c>
      <c r="JU2" s="199">
        <f>事業継続性!J155</f>
        <v>0</v>
      </c>
      <c r="JV2" s="199">
        <f>事業継続性!J156</f>
        <v>0</v>
      </c>
      <c r="JW2" s="199" t="str">
        <f>事業継続性!D157</f>
        <v>選択してください</v>
      </c>
      <c r="JX2" s="199">
        <f>事業継続性!E157</f>
        <v>0</v>
      </c>
      <c r="JY2" s="199" t="str">
        <f>事業継続性!F157</f>
        <v>選択してください</v>
      </c>
      <c r="JZ2" s="199" t="str">
        <f>事業継続性!I157</f>
        <v>実施なし</v>
      </c>
      <c r="KA2" s="199" t="str">
        <f>事業継続性!I158</f>
        <v>実施なし</v>
      </c>
      <c r="KB2" s="199">
        <f>事業継続性!J157</f>
        <v>0</v>
      </c>
      <c r="KC2" s="199">
        <f>事業継続性!J158</f>
        <v>0</v>
      </c>
      <c r="KD2" s="199">
        <f>事業継続性!J159</f>
        <v>0</v>
      </c>
      <c r="KE2" s="199" t="str">
        <f>事業継続性!D164</f>
        <v>選択してください</v>
      </c>
      <c r="KF2" s="199">
        <f>事業継続性!E164</f>
        <v>0</v>
      </c>
      <c r="KG2" s="199" t="str">
        <f>事業継続性!F164</f>
        <v>選択してください</v>
      </c>
      <c r="KH2" s="199" t="str">
        <f>事業継続性!I164</f>
        <v>実施なし</v>
      </c>
      <c r="KI2" s="199" t="str">
        <f>事業継続性!I165</f>
        <v>実施なし</v>
      </c>
      <c r="KJ2" s="199">
        <f>事業継続性!J164</f>
        <v>0</v>
      </c>
      <c r="KK2" s="199">
        <f>事業継続性!J165</f>
        <v>0</v>
      </c>
      <c r="KL2" s="199">
        <f>事業継続性!J166</f>
        <v>0</v>
      </c>
      <c r="KM2" s="199" t="str">
        <f>事業継続性!D167</f>
        <v>選択してください</v>
      </c>
      <c r="KN2" s="199">
        <f>事業継続性!E167</f>
        <v>0</v>
      </c>
      <c r="KO2" s="199" t="str">
        <f>事業継続性!F167</f>
        <v>選択してください</v>
      </c>
      <c r="KP2" s="199" t="str">
        <f>事業継続性!I167</f>
        <v>実施なし</v>
      </c>
      <c r="KQ2" s="199" t="str">
        <f>事業継続性!I168</f>
        <v>実施なし</v>
      </c>
      <c r="KR2" s="199">
        <f>事業継続性!J167</f>
        <v>0</v>
      </c>
      <c r="KS2" s="199">
        <f>事業継続性!J168</f>
        <v>0</v>
      </c>
      <c r="KT2" s="199">
        <f>事業継続性!J169</f>
        <v>0</v>
      </c>
      <c r="KU2" s="199" t="str">
        <f>事業継続性!D170</f>
        <v>選択してください</v>
      </c>
      <c r="KV2" s="199">
        <f>事業継続性!E170</f>
        <v>0</v>
      </c>
      <c r="KW2" s="199" t="str">
        <f>事業継続性!F170</f>
        <v>選択してください</v>
      </c>
      <c r="KX2" s="199" t="str">
        <f>事業継続性!I170</f>
        <v>実施なし</v>
      </c>
      <c r="KY2" s="199" t="str">
        <f>事業継続性!I171</f>
        <v>実施なし</v>
      </c>
      <c r="KZ2" s="199">
        <f>事業継続性!J170</f>
        <v>0</v>
      </c>
      <c r="LA2" s="199">
        <f>事業継続性!J171</f>
        <v>0</v>
      </c>
      <c r="LB2" s="199">
        <f>事業継続性!J172</f>
        <v>0</v>
      </c>
      <c r="LC2" s="199" t="str">
        <f>事業継続性!D173</f>
        <v>選択してください</v>
      </c>
      <c r="LD2" s="199">
        <f>事業継続性!E173</f>
        <v>0</v>
      </c>
      <c r="LE2" s="199" t="str">
        <f>事業継続性!F173</f>
        <v>選択してください</v>
      </c>
      <c r="LF2" s="199" t="str">
        <f>事業継続性!I173</f>
        <v>実施なし</v>
      </c>
      <c r="LG2" s="199" t="str">
        <f>事業継続性!I174</f>
        <v>実施なし</v>
      </c>
      <c r="LH2" s="199" t="str">
        <f>事業継続性!I175</f>
        <v>実施なし</v>
      </c>
      <c r="LI2" s="199">
        <f>事業継続性!J173</f>
        <v>0</v>
      </c>
      <c r="LJ2" s="199">
        <f>事業継続性!J174</f>
        <v>0</v>
      </c>
      <c r="LK2" s="199">
        <f>事業継続性!J175</f>
        <v>0</v>
      </c>
      <c r="LL2" s="199">
        <f>事業継続性!J176</f>
        <v>0</v>
      </c>
      <c r="LM2" s="199" t="str">
        <f>事業継続性!D177</f>
        <v>選択してください</v>
      </c>
      <c r="LN2" s="199">
        <f>事業継続性!E177</f>
        <v>0</v>
      </c>
      <c r="LO2" s="199" t="str">
        <f>事業継続性!F177</f>
        <v>選択してください</v>
      </c>
      <c r="LP2" s="199" t="str">
        <f>事業継続性!I177</f>
        <v>実施なし</v>
      </c>
      <c r="LQ2" s="199" t="str">
        <f>事業継続性!I178</f>
        <v>実施なし</v>
      </c>
      <c r="LR2" s="199">
        <f>事業継続性!J177</f>
        <v>0</v>
      </c>
      <c r="LS2" s="199">
        <f>事業継続性!J178</f>
        <v>0</v>
      </c>
      <c r="LT2" s="199">
        <f>事業継続性!J179</f>
        <v>0</v>
      </c>
      <c r="LU2" s="199" t="str">
        <f>事業継続性!D180</f>
        <v>選択してください</v>
      </c>
      <c r="LV2" s="199">
        <f>事業継続性!E180</f>
        <v>0</v>
      </c>
      <c r="LW2" s="199" t="str">
        <f>事業継続性!F180</f>
        <v>選択してください</v>
      </c>
      <c r="LX2" s="199" t="str">
        <f>事業継続性!I180</f>
        <v>実施なし</v>
      </c>
      <c r="LY2" s="199" t="str">
        <f>事業継続性!I181</f>
        <v>実施なし</v>
      </c>
      <c r="LZ2" s="199">
        <f>事業継続性!J180</f>
        <v>0</v>
      </c>
      <c r="MA2" s="199">
        <f>事業継続性!J181</f>
        <v>0</v>
      </c>
      <c r="MB2" s="199">
        <f>事業継続性!J182</f>
        <v>0</v>
      </c>
      <c r="MC2" s="199" t="str">
        <f>事業継続性!D183</f>
        <v>選択してください</v>
      </c>
      <c r="MD2" s="199">
        <f>事業継続性!E183</f>
        <v>0</v>
      </c>
      <c r="ME2" s="199" t="str">
        <f>事業継続性!F183</f>
        <v>選択してください</v>
      </c>
      <c r="MF2" s="199" t="str">
        <f>事業継続性!I183</f>
        <v>実施なし</v>
      </c>
      <c r="MG2" s="199" t="str">
        <f>事業継続性!I184</f>
        <v>実施なし</v>
      </c>
      <c r="MH2" s="199">
        <f>事業継続性!J183</f>
        <v>0</v>
      </c>
      <c r="MI2" s="199">
        <f>事業継続性!J184</f>
        <v>0</v>
      </c>
      <c r="MJ2" s="199">
        <f>事業継続性!J185</f>
        <v>0</v>
      </c>
      <c r="MK2" s="199" t="str">
        <f>事業継続性!D186</f>
        <v>選択してください</v>
      </c>
      <c r="ML2" s="199">
        <f>事業継続性!E186</f>
        <v>0</v>
      </c>
      <c r="MM2" s="199" t="str">
        <f>事業継続性!F186</f>
        <v>選択してください</v>
      </c>
      <c r="MN2" s="199" t="str">
        <f>事業継続性!I186</f>
        <v>実施なし</v>
      </c>
      <c r="MO2" s="199" t="str">
        <f>事業継続性!I187</f>
        <v>実施なし</v>
      </c>
      <c r="MP2" s="199" t="str">
        <f>事業継続性!I188</f>
        <v>実施なし</v>
      </c>
      <c r="MQ2" s="199" t="str">
        <f>事業継続性!I189</f>
        <v>実施なし</v>
      </c>
      <c r="MR2" s="199">
        <f>事業継続性!J186</f>
        <v>0</v>
      </c>
      <c r="MS2" s="199">
        <f>事業継続性!J187</f>
        <v>0</v>
      </c>
      <c r="MT2" s="199">
        <f>事業継続性!J188</f>
        <v>0</v>
      </c>
      <c r="MU2" s="199">
        <f>事業継続性!J189</f>
        <v>0</v>
      </c>
      <c r="MV2" s="199">
        <f>事業継続性!J190</f>
        <v>0</v>
      </c>
      <c r="MW2" s="199" t="str">
        <f>事業継続性!D191</f>
        <v>選択してください</v>
      </c>
      <c r="MX2" s="199">
        <f>事業継続性!E191</f>
        <v>0</v>
      </c>
      <c r="MY2" s="199" t="str">
        <f>事業継続性!F191</f>
        <v>選択してください</v>
      </c>
      <c r="MZ2" s="199" t="str">
        <f>事業継続性!I191</f>
        <v>実施なし</v>
      </c>
      <c r="NA2" s="199" t="str">
        <f>事業継続性!I192</f>
        <v>実施なし</v>
      </c>
      <c r="NB2" s="199">
        <f>事業継続性!J191</f>
        <v>0</v>
      </c>
      <c r="NC2" s="199">
        <f>事業継続性!J192</f>
        <v>0</v>
      </c>
      <c r="ND2" s="199">
        <f>事業継続性!J193</f>
        <v>0</v>
      </c>
      <c r="NE2" s="199" t="str">
        <f>事業継続性!D194</f>
        <v>選択してください</v>
      </c>
      <c r="NF2" s="199">
        <f>事業継続性!E194</f>
        <v>0</v>
      </c>
      <c r="NG2" s="199" t="str">
        <f>事業継続性!F194</f>
        <v>選択してください</v>
      </c>
      <c r="NH2" s="199" t="str">
        <f>事業継続性!I194</f>
        <v>実施なし</v>
      </c>
      <c r="NI2" s="199" t="str">
        <f>事業継続性!I195</f>
        <v>実施なし</v>
      </c>
      <c r="NJ2" s="199">
        <f>事業継続性!J194</f>
        <v>0</v>
      </c>
      <c r="NK2" s="199">
        <f>事業継続性!J195</f>
        <v>0</v>
      </c>
      <c r="NL2" s="199">
        <f>事業継続性!J196</f>
        <v>0</v>
      </c>
      <c r="NM2" s="199" t="str">
        <f>事業継続性!D201</f>
        <v>選択してください</v>
      </c>
      <c r="NN2" s="199">
        <f>事業継続性!E201</f>
        <v>0</v>
      </c>
      <c r="NO2" s="199" t="str">
        <f>事業継続性!F201</f>
        <v>選択してください</v>
      </c>
      <c r="NP2" s="199" t="str">
        <f>事業継続性!I201</f>
        <v>実施なし</v>
      </c>
      <c r="NQ2" s="199" t="str">
        <f>事業継続性!I202</f>
        <v>実施なし</v>
      </c>
      <c r="NR2" s="199">
        <f>事業継続性!J201</f>
        <v>0</v>
      </c>
      <c r="NS2" s="199">
        <f>事業継続性!J202</f>
        <v>0</v>
      </c>
      <c r="NT2" s="199">
        <f>事業継続性!J203</f>
        <v>0</v>
      </c>
      <c r="NU2" s="199" t="str">
        <f>事業継続性!D204</f>
        <v>選択してください</v>
      </c>
      <c r="NV2" s="199">
        <f>事業継続性!E204</f>
        <v>0</v>
      </c>
      <c r="NW2" s="199" t="str">
        <f>事業継続性!F204</f>
        <v>選択してください</v>
      </c>
      <c r="NX2" s="199" t="str">
        <f>事業継続性!I204</f>
        <v>実施なし</v>
      </c>
      <c r="NY2" s="199" t="str">
        <f>事業継続性!I205</f>
        <v>実施なし</v>
      </c>
      <c r="NZ2" s="199" t="str">
        <f>事業継続性!I206</f>
        <v>実施なし</v>
      </c>
      <c r="OA2" s="199">
        <f>事業継続性!J204</f>
        <v>0</v>
      </c>
      <c r="OB2" s="199">
        <f>事業継続性!J205</f>
        <v>0</v>
      </c>
      <c r="OC2" s="199">
        <f>事業継続性!J206</f>
        <v>0</v>
      </c>
      <c r="OD2" s="199">
        <f>事業継続性!J207</f>
        <v>0</v>
      </c>
      <c r="OE2" s="199" t="str">
        <f>事業継続性!D208</f>
        <v>選択してください</v>
      </c>
      <c r="OF2" s="199">
        <f>事業継続性!E208</f>
        <v>0</v>
      </c>
      <c r="OG2" s="199" t="str">
        <f>事業継続性!F208</f>
        <v>選択してください</v>
      </c>
      <c r="OH2" s="199" t="str">
        <f>事業継続性!I208</f>
        <v>実施なし</v>
      </c>
      <c r="OI2" s="199" t="str">
        <f>事業継続性!I209</f>
        <v>実施なし</v>
      </c>
      <c r="OJ2" s="199">
        <f>事業継続性!J208</f>
        <v>0</v>
      </c>
      <c r="OK2" s="199">
        <f>事業継続性!J209</f>
        <v>0</v>
      </c>
      <c r="OL2" s="199">
        <f>事業継続性!J210</f>
        <v>0</v>
      </c>
      <c r="OM2" s="199" t="str">
        <f>事業継続性!D211</f>
        <v>選択してください</v>
      </c>
      <c r="ON2" s="199">
        <f>事業継続性!E211</f>
        <v>0</v>
      </c>
      <c r="OO2" s="199" t="str">
        <f>事業継続性!F211</f>
        <v>選択してください</v>
      </c>
      <c r="OP2" s="199" t="str">
        <f>事業継続性!D211</f>
        <v>選択してください</v>
      </c>
      <c r="OQ2" s="199" t="str">
        <f>事業継続性!I212</f>
        <v>実施なし</v>
      </c>
      <c r="OR2" s="199">
        <f>事業継続性!J211</f>
        <v>0</v>
      </c>
      <c r="OS2" s="199">
        <f>事業継続性!J212</f>
        <v>0</v>
      </c>
      <c r="OT2" s="199">
        <f>事業継続性!J213</f>
        <v>0</v>
      </c>
      <c r="OU2" s="199" t="str">
        <f>事業継続性!D214</f>
        <v>選択してください</v>
      </c>
      <c r="OV2" s="199">
        <f>事業継続性!E214</f>
        <v>0</v>
      </c>
      <c r="OW2" s="199" t="str">
        <f>事業継続性!F214</f>
        <v>選択してください</v>
      </c>
      <c r="OX2" s="199" t="str">
        <f>事業継続性!I214</f>
        <v>実施なし</v>
      </c>
      <c r="OY2" s="199" t="str">
        <f>事業継続性!I215</f>
        <v>実施なし</v>
      </c>
      <c r="OZ2" s="199" t="str">
        <f>事業継続性!I216</f>
        <v>実施なし</v>
      </c>
      <c r="PA2" s="199">
        <f>事業継続性!J214</f>
        <v>0</v>
      </c>
      <c r="PB2" s="199">
        <f>事業継続性!J215</f>
        <v>0</v>
      </c>
      <c r="PC2" s="199">
        <f>事業継続性!J216</f>
        <v>0</v>
      </c>
      <c r="PD2" s="199">
        <f>事業継続性!J217</f>
        <v>0</v>
      </c>
      <c r="PE2" s="199" t="str">
        <f>事業継続性!D218</f>
        <v>選択してください</v>
      </c>
      <c r="PF2" s="199">
        <f>事業継続性!E218</f>
        <v>0</v>
      </c>
      <c r="PG2" s="199" t="str">
        <f>事業継続性!F218</f>
        <v>選択してください</v>
      </c>
      <c r="PH2" s="199" t="str">
        <f>事業継続性!I218</f>
        <v>実施なし</v>
      </c>
      <c r="PI2" s="199" t="str">
        <f>事業継続性!I219</f>
        <v>実施なし</v>
      </c>
      <c r="PJ2" s="199">
        <f>事業継続性!J218</f>
        <v>0</v>
      </c>
      <c r="PK2" s="199">
        <f>事業継続性!J219</f>
        <v>0</v>
      </c>
      <c r="PL2" s="199">
        <f>事業継続性!J220</f>
        <v>0</v>
      </c>
      <c r="PM2" s="199" t="str">
        <f>事業継続性!D227</f>
        <v>選択してください</v>
      </c>
      <c r="PN2" s="199">
        <f>事業継続性!E227</f>
        <v>0</v>
      </c>
      <c r="PO2" s="199" t="str">
        <f>事業継続性!F227</f>
        <v>選択してください</v>
      </c>
      <c r="PP2" s="199" t="str">
        <f>事業継続性!I227</f>
        <v>実施なし</v>
      </c>
      <c r="PQ2" s="199" t="str">
        <f>事業継続性!I228</f>
        <v>実施なし</v>
      </c>
      <c r="PR2" s="199">
        <f>事業継続性!J227</f>
        <v>0</v>
      </c>
      <c r="PS2" s="199">
        <f>事業継続性!J228</f>
        <v>0</v>
      </c>
      <c r="PT2" s="199">
        <f>事業継続性!J229</f>
        <v>0</v>
      </c>
      <c r="PU2" s="199" t="str">
        <f>事業継続性!D230</f>
        <v>選択してください</v>
      </c>
      <c r="PV2" s="199">
        <f>事業継続性!E230</f>
        <v>0</v>
      </c>
      <c r="PW2" s="199" t="str">
        <f>事業継続性!F230</f>
        <v>選択してください</v>
      </c>
      <c r="PX2" s="199" t="str">
        <f>事業継続性!I230</f>
        <v>実施なし</v>
      </c>
      <c r="PY2" s="199" t="str">
        <f>事業継続性!I231</f>
        <v>実施なし</v>
      </c>
      <c r="PZ2" s="199">
        <f>事業継続性!J230</f>
        <v>0</v>
      </c>
      <c r="QA2" s="199">
        <f>事業継続性!J231</f>
        <v>0</v>
      </c>
      <c r="QB2" s="199">
        <f>事業継続性!J232</f>
        <v>0</v>
      </c>
      <c r="QC2" s="199" t="str">
        <f>事業継続性!D233</f>
        <v>選択してください</v>
      </c>
      <c r="QD2" s="199">
        <f>事業継続性!E233</f>
        <v>0</v>
      </c>
      <c r="QE2" s="199" t="str">
        <f>事業継続性!F233</f>
        <v>選択してください</v>
      </c>
      <c r="QF2" s="199" t="str">
        <f>事業継続性!I233</f>
        <v>実施なし</v>
      </c>
      <c r="QG2" s="199" t="str">
        <f>事業継続性!I234</f>
        <v>実施なし</v>
      </c>
      <c r="QH2" s="199">
        <f>事業継続性!J233</f>
        <v>0</v>
      </c>
      <c r="QI2" s="199">
        <f>事業継続性!J234</f>
        <v>0</v>
      </c>
      <c r="QJ2" s="199">
        <f>事業継続性!J235</f>
        <v>0</v>
      </c>
      <c r="QK2" s="199" t="str">
        <f>事業継続性!D236</f>
        <v>選択してください</v>
      </c>
      <c r="QL2" s="199">
        <f>事業継続性!E236</f>
        <v>0</v>
      </c>
      <c r="QM2" s="199" t="str">
        <f>事業継続性!F236</f>
        <v>選択してください</v>
      </c>
      <c r="QN2" s="199" t="str">
        <f>事業継続性!I236</f>
        <v>実施なし</v>
      </c>
      <c r="QO2" s="199" t="str">
        <f>事業継続性!I237</f>
        <v>実施なし</v>
      </c>
      <c r="QP2" s="199" t="str">
        <f>事業継続性!I238</f>
        <v>実施なし</v>
      </c>
      <c r="QQ2" s="199" t="str">
        <f>事業継続性!I239</f>
        <v>実施なし</v>
      </c>
      <c r="QR2" s="199">
        <f>事業継続性!J236</f>
        <v>0</v>
      </c>
      <c r="QS2" s="199">
        <f>事業継続性!J237</f>
        <v>0</v>
      </c>
      <c r="QT2" s="199">
        <f>事業継続性!J238</f>
        <v>0</v>
      </c>
      <c r="QU2" s="199">
        <f>事業継続性!J239</f>
        <v>0</v>
      </c>
      <c r="QV2" s="199">
        <f>事業継続性!J240</f>
        <v>0</v>
      </c>
      <c r="QW2" s="199" t="str">
        <f>事業継続性!D241</f>
        <v>選択してください</v>
      </c>
      <c r="QX2" s="199">
        <f>事業継続性!E241</f>
        <v>0</v>
      </c>
      <c r="QY2" s="199" t="str">
        <f>事業継続性!F241</f>
        <v>選択してください</v>
      </c>
      <c r="QZ2" s="199" t="str">
        <f>事業継続性!I241</f>
        <v>実施なし</v>
      </c>
      <c r="RA2" s="199" t="str">
        <f>事業継続性!I242</f>
        <v>実施なし</v>
      </c>
      <c r="RB2" s="199">
        <f>事業継続性!J241</f>
        <v>0</v>
      </c>
      <c r="RC2" s="199">
        <f>事業継続性!J242</f>
        <v>0</v>
      </c>
      <c r="RD2" s="199">
        <f>事業継続性!J243</f>
        <v>0</v>
      </c>
      <c r="RE2" s="199" t="str">
        <f>事業継続性!D248</f>
        <v>選択してください</v>
      </c>
      <c r="RF2" s="199">
        <f>事業継続性!E248</f>
        <v>0</v>
      </c>
      <c r="RG2" s="199" t="str">
        <f>事業継続性!F248</f>
        <v>選択してください</v>
      </c>
      <c r="RH2" s="199" t="str">
        <f>事業継続性!I248</f>
        <v>実施なし</v>
      </c>
      <c r="RI2" s="199" t="str">
        <f>事業継続性!I249</f>
        <v>実施なし</v>
      </c>
      <c r="RJ2" s="199" t="str">
        <f>事業継続性!I250</f>
        <v>実施なし</v>
      </c>
      <c r="RK2" s="199" t="str">
        <f>事業継続性!I251</f>
        <v>実施なし</v>
      </c>
      <c r="RL2" s="199">
        <f>事業継続性!J248</f>
        <v>0</v>
      </c>
      <c r="RM2" s="199">
        <f>事業継続性!J249</f>
        <v>0</v>
      </c>
      <c r="RN2" s="199">
        <f>事業継続性!J250</f>
        <v>0</v>
      </c>
      <c r="RO2" s="199">
        <f>事業継続性!J251</f>
        <v>0</v>
      </c>
      <c r="RP2" s="199">
        <f>事業継続性!J252</f>
        <v>0</v>
      </c>
      <c r="RQ2" s="199" t="str">
        <f>事業継続性!D253</f>
        <v>選択してください</v>
      </c>
      <c r="RR2" s="199">
        <f>事業継続性!E253</f>
        <v>0</v>
      </c>
      <c r="RS2" s="199" t="str">
        <f>事業継続性!F253</f>
        <v>選択してください</v>
      </c>
      <c r="RT2" s="199" t="str">
        <f>事業継続性!I253</f>
        <v>実施なし</v>
      </c>
      <c r="RU2" s="199" t="str">
        <f>事業継続性!I254</f>
        <v>実施なし</v>
      </c>
      <c r="RV2" s="199">
        <f>事業継続性!J253</f>
        <v>0</v>
      </c>
      <c r="RW2" s="199">
        <f>事業継続性!J254</f>
        <v>0</v>
      </c>
      <c r="RX2" s="199">
        <f>事業継続性!J255</f>
        <v>0</v>
      </c>
      <c r="RY2" s="199" t="str">
        <f>事業継続性!D256</f>
        <v>選択してください</v>
      </c>
      <c r="RZ2" s="199">
        <f>事業継続性!E256</f>
        <v>0</v>
      </c>
      <c r="SA2" s="199" t="str">
        <f>事業継続性!F256</f>
        <v>選択してください</v>
      </c>
      <c r="SB2" s="199" t="str">
        <f>事業継続性!I256</f>
        <v>実施なし</v>
      </c>
      <c r="SC2" s="199" t="str">
        <f>事業継続性!I257</f>
        <v>実施なし</v>
      </c>
      <c r="SD2" s="199">
        <f>事業継続性!J256</f>
        <v>0</v>
      </c>
      <c r="SE2" s="199">
        <f>事業継続性!J257</f>
        <v>0</v>
      </c>
      <c r="SF2" s="199">
        <f>事業継続性!J258</f>
        <v>0</v>
      </c>
      <c r="SG2" s="199" t="str">
        <f>事業継続性!D259</f>
        <v>選択してください</v>
      </c>
      <c r="SH2" s="199">
        <f>事業継続性!E259</f>
        <v>0</v>
      </c>
      <c r="SI2" s="199" t="str">
        <f>事業継続性!F259</f>
        <v>選択してください</v>
      </c>
      <c r="SJ2" s="199" t="str">
        <f>事業継続性!I259</f>
        <v>実施なし</v>
      </c>
      <c r="SK2" s="199" t="str">
        <f>事業継続性!I260</f>
        <v>実施なし</v>
      </c>
      <c r="SL2" s="199" t="str">
        <f>事業継続性!I261</f>
        <v>実施なし</v>
      </c>
      <c r="SM2" s="199" t="str">
        <f>事業継続性!I262</f>
        <v>実施なし</v>
      </c>
      <c r="SN2" s="199">
        <f>事業継続性!J259</f>
        <v>0</v>
      </c>
      <c r="SO2" s="199">
        <f>事業継続性!J260</f>
        <v>0</v>
      </c>
      <c r="SP2" s="199">
        <f>事業継続性!J261</f>
        <v>0</v>
      </c>
      <c r="SQ2" s="199">
        <f>事業継続性!J262</f>
        <v>0</v>
      </c>
      <c r="SR2" s="199">
        <f>事業継続性!J263</f>
        <v>0</v>
      </c>
      <c r="SS2" s="199" t="str">
        <f>事業継続性!D264</f>
        <v>選択してください</v>
      </c>
      <c r="ST2" s="199">
        <f>事業継続性!E264</f>
        <v>0</v>
      </c>
      <c r="SU2" s="199" t="str">
        <f>事業継続性!F264</f>
        <v>選択してください</v>
      </c>
      <c r="SV2" s="199" t="str">
        <f>事業継続性!I264</f>
        <v>実施なし</v>
      </c>
      <c r="SW2" s="199" t="str">
        <f>事業継続性!I265</f>
        <v>実施なし</v>
      </c>
      <c r="SX2" s="199">
        <f>事業継続性!J264</f>
        <v>0</v>
      </c>
      <c r="SY2" s="199">
        <f>事業継続性!J265</f>
        <v>0</v>
      </c>
      <c r="SZ2" s="199">
        <f>事業継続性!J266</f>
        <v>0</v>
      </c>
      <c r="TA2" s="199" t="str">
        <f>事業継続性!D267</f>
        <v>選択してください</v>
      </c>
      <c r="TB2" s="199">
        <f>事業継続性!E267</f>
        <v>0</v>
      </c>
      <c r="TC2" s="199" t="str">
        <f>事業継続性!F267</f>
        <v>選択してください</v>
      </c>
      <c r="TD2" s="199" t="str">
        <f>事業継続性!I267</f>
        <v>実施なし</v>
      </c>
      <c r="TE2" s="199" t="str">
        <f>事業継続性!I268</f>
        <v>実施なし</v>
      </c>
      <c r="TF2" s="199">
        <f>事業継続性!J267</f>
        <v>0</v>
      </c>
      <c r="TG2" s="199">
        <f>事業継続性!J268</f>
        <v>0</v>
      </c>
      <c r="TH2" s="199">
        <f>事業継続性!J269</f>
        <v>0</v>
      </c>
      <c r="TI2" s="199" t="str">
        <f>事業継続性!D274</f>
        <v>選択してください</v>
      </c>
      <c r="TJ2" s="199">
        <f>事業継続性!E274</f>
        <v>0</v>
      </c>
      <c r="TK2" s="199" t="str">
        <f>事業継続性!F274</f>
        <v>選択してください</v>
      </c>
      <c r="TL2" s="199" t="str">
        <f>事業継続性!I274</f>
        <v>実施なし</v>
      </c>
      <c r="TM2" s="199" t="str">
        <f>事業継続性!I275</f>
        <v>実施なし</v>
      </c>
      <c r="TN2" s="199">
        <f>事業継続性!J274</f>
        <v>0</v>
      </c>
      <c r="TO2" s="199">
        <f>事業継続性!J275</f>
        <v>0</v>
      </c>
      <c r="TP2" s="199">
        <f>事業継続性!J276</f>
        <v>0</v>
      </c>
      <c r="TQ2" s="199" t="str">
        <f>事業継続性!D277</f>
        <v>選択してください</v>
      </c>
      <c r="TR2" s="199">
        <f>事業継続性!E277</f>
        <v>0</v>
      </c>
      <c r="TS2" s="199" t="str">
        <f>事業継続性!F277</f>
        <v>選択してください</v>
      </c>
      <c r="TT2" s="199" t="str">
        <f>事業継続性!I277</f>
        <v>実施なし</v>
      </c>
      <c r="TU2" s="199" t="str">
        <f>事業継続性!I278</f>
        <v>実施なし</v>
      </c>
      <c r="TV2" s="199">
        <f>事業継続性!J277</f>
        <v>0</v>
      </c>
      <c r="TW2" s="199">
        <f>事業継続性!J278</f>
        <v>0</v>
      </c>
      <c r="TX2" s="199">
        <f>事業継続性!J279</f>
        <v>0</v>
      </c>
      <c r="TY2" s="199" t="str">
        <f>事業継続性!D280</f>
        <v>選択してください</v>
      </c>
      <c r="TZ2" s="199">
        <f>事業継続性!E280</f>
        <v>0</v>
      </c>
      <c r="UA2" s="199" t="str">
        <f>事業継続性!F280</f>
        <v>選択してください</v>
      </c>
      <c r="UB2" s="199" t="str">
        <f>事業継続性!I280</f>
        <v>実施なし</v>
      </c>
      <c r="UC2" s="199" t="str">
        <f>事業継続性!I281</f>
        <v>実施なし</v>
      </c>
      <c r="UD2" s="199">
        <f>事業継続性!J280</f>
        <v>0</v>
      </c>
      <c r="UE2" s="199">
        <f>事業継続性!J281</f>
        <v>0</v>
      </c>
      <c r="UF2" s="199">
        <f>事業継続性!J282</f>
        <v>0</v>
      </c>
      <c r="UG2" s="199" t="str">
        <f>事業継続性!D283</f>
        <v>選択してください</v>
      </c>
      <c r="UH2" s="199">
        <f>事業継続性!E283</f>
        <v>0</v>
      </c>
      <c r="UI2" s="199" t="str">
        <f>事業継続性!F283</f>
        <v>選択してください</v>
      </c>
      <c r="UJ2" s="199" t="str">
        <f>事業継続性!I283</f>
        <v>実施なし</v>
      </c>
      <c r="UK2" s="199" t="str">
        <f>事業継続性!I284</f>
        <v>実施なし</v>
      </c>
      <c r="UL2" s="199" t="str">
        <f>事業継続性!I285</f>
        <v>実施なし</v>
      </c>
      <c r="UM2" s="199">
        <f>事業継続性!J283</f>
        <v>0</v>
      </c>
      <c r="UN2" s="199">
        <f>事業継続性!J284</f>
        <v>0</v>
      </c>
      <c r="UO2" s="199">
        <f>事業継続性!J285</f>
        <v>0</v>
      </c>
      <c r="UP2" s="199">
        <f>事業継続性!J286</f>
        <v>0</v>
      </c>
      <c r="UQ2" s="199" t="str">
        <f>事業継続性!D287</f>
        <v>選択してください</v>
      </c>
      <c r="UR2" s="199">
        <f>事業継続性!E287</f>
        <v>0</v>
      </c>
      <c r="US2" s="199" t="str">
        <f>事業継続性!F287</f>
        <v>選択してください</v>
      </c>
      <c r="UT2" s="199" t="str">
        <f>事業継続性!I287</f>
        <v>実施なし</v>
      </c>
      <c r="UU2" s="199" t="str">
        <f>事業継続性!I288</f>
        <v>実施なし</v>
      </c>
      <c r="UV2" s="199">
        <f>事業継続性!J287</f>
        <v>0</v>
      </c>
      <c r="UW2" s="199">
        <f>事業継続性!J288</f>
        <v>0</v>
      </c>
      <c r="UX2" s="199">
        <f>事業継続性!J289</f>
        <v>0</v>
      </c>
      <c r="UY2" s="199" t="str">
        <f>事業継続性!D290</f>
        <v>選択してください</v>
      </c>
      <c r="UZ2" s="199">
        <f>事業継続性!E290</f>
        <v>0</v>
      </c>
      <c r="VA2" s="199" t="str">
        <f>事業継続性!F290</f>
        <v>選択してください</v>
      </c>
      <c r="VB2" s="199" t="str">
        <f>事業継続性!I290</f>
        <v>実施なし</v>
      </c>
      <c r="VC2" s="199" t="str">
        <f>事業継続性!I291</f>
        <v>実施なし</v>
      </c>
      <c r="VD2" s="199">
        <f>事業継続性!J290</f>
        <v>0</v>
      </c>
      <c r="VE2" s="199">
        <f>事業継続性!J291</f>
        <v>0</v>
      </c>
      <c r="VF2" s="199">
        <f>事業継続性!J292</f>
        <v>0</v>
      </c>
      <c r="VG2" s="199" t="str">
        <f>事業継続性!D293</f>
        <v>選択してください</v>
      </c>
      <c r="VH2" s="199">
        <f>事業継続性!E293</f>
        <v>0</v>
      </c>
      <c r="VI2" s="199" t="str">
        <f>事業継続性!F293</f>
        <v>選択してください</v>
      </c>
      <c r="VJ2" s="199" t="str">
        <f>事業継続性!I293</f>
        <v>実施なし</v>
      </c>
      <c r="VK2" s="199" t="str">
        <f>事業継続性!I294</f>
        <v>実施なし</v>
      </c>
      <c r="VL2" s="199" t="str">
        <f>事業継続性!I295</f>
        <v>実施なし</v>
      </c>
      <c r="VM2" s="199" t="str">
        <f>事業継続性!I296</f>
        <v>実施なし</v>
      </c>
      <c r="VN2" s="199">
        <f>事業継続性!J293</f>
        <v>0</v>
      </c>
      <c r="VO2" s="199">
        <f>事業継続性!J294</f>
        <v>0</v>
      </c>
      <c r="VP2" s="199">
        <f>事業継続性!J295</f>
        <v>0</v>
      </c>
      <c r="VQ2" s="199">
        <f>事業継続性!J296</f>
        <v>0</v>
      </c>
      <c r="VR2" s="199">
        <f>事業継続性!J297</f>
        <v>0</v>
      </c>
      <c r="VS2" s="199" t="str">
        <f>事業継続性!D298</f>
        <v>選択してください</v>
      </c>
      <c r="VT2" s="199">
        <f>事業継続性!E298</f>
        <v>0</v>
      </c>
      <c r="VU2" s="199" t="str">
        <f>事業継続性!F298</f>
        <v>選択してください</v>
      </c>
      <c r="VV2" s="199" t="str">
        <f>事業継続性!I298</f>
        <v>実施なし</v>
      </c>
      <c r="VW2" s="199" t="str">
        <f>事業継続性!I299</f>
        <v>実施なし</v>
      </c>
      <c r="VX2" s="199">
        <f>事業継続性!J298</f>
        <v>0</v>
      </c>
      <c r="VY2" s="199">
        <f>事業継続性!J299</f>
        <v>0</v>
      </c>
      <c r="VZ2" s="199">
        <f>事業継続性!J300</f>
        <v>0</v>
      </c>
      <c r="WA2" s="199" t="str">
        <f>事業継続性!D301</f>
        <v>選択してください</v>
      </c>
      <c r="WB2" s="199">
        <f>事業継続性!E301</f>
        <v>0</v>
      </c>
      <c r="WC2" s="199" t="str">
        <f>事業継続性!F301</f>
        <v>選択してください</v>
      </c>
      <c r="WD2" s="199" t="str">
        <f>事業継続性!I301</f>
        <v>実施なし</v>
      </c>
      <c r="WE2" s="199" t="str">
        <f>事業継続性!I302</f>
        <v>実施なし</v>
      </c>
      <c r="WF2" s="199" t="str">
        <f>事業継続性!I303</f>
        <v>実施なし</v>
      </c>
      <c r="WG2" s="199">
        <f>事業継続性!J301</f>
        <v>0</v>
      </c>
      <c r="WH2" s="199">
        <f>事業継続性!J302</f>
        <v>0</v>
      </c>
      <c r="WI2" s="199">
        <f>事業継続性!J303</f>
        <v>0</v>
      </c>
      <c r="WJ2" s="199">
        <f>事業継続性!J304</f>
        <v>0</v>
      </c>
      <c r="WK2" s="199" t="str">
        <f>事業継続性!$D$305</f>
        <v>選択してください</v>
      </c>
      <c r="WL2" s="199">
        <f>事業継続性!$E$305</f>
        <v>0</v>
      </c>
      <c r="WM2" s="199" t="str">
        <f>事業継続性!$F$305</f>
        <v>選択してください</v>
      </c>
      <c r="WN2" s="199" t="str">
        <f>事業継続性!$I$305</f>
        <v>実施なし</v>
      </c>
      <c r="WO2" s="199" t="str">
        <f>事業継続性!$I$306</f>
        <v>実施なし</v>
      </c>
      <c r="WP2" s="199" t="str">
        <f>事業継続性!$I$307</f>
        <v>実施なし</v>
      </c>
      <c r="WQ2" s="199">
        <f>事業継続性!$J$305</f>
        <v>0</v>
      </c>
      <c r="WR2" s="199">
        <f>事業継続性!$J$306</f>
        <v>0</v>
      </c>
      <c r="WS2" s="199">
        <f>事業継続性!$J$307</f>
        <v>0</v>
      </c>
      <c r="WT2" s="199">
        <f>事業継続性!$J$308</f>
        <v>0</v>
      </c>
      <c r="WU2" s="199" t="str">
        <f>事業継続性!D309</f>
        <v>選択してください</v>
      </c>
      <c r="WV2" s="199">
        <f>事業継続性!E309</f>
        <v>0</v>
      </c>
      <c r="WW2" s="199" t="str">
        <f>事業継続性!F309</f>
        <v>選択してください</v>
      </c>
      <c r="WX2" s="199" t="str">
        <f>事業継続性!I309</f>
        <v>実施なし</v>
      </c>
      <c r="WY2" s="199" t="str">
        <f>事業継続性!I310</f>
        <v>実施なし</v>
      </c>
      <c r="WZ2" s="199">
        <f>事業継続性!J309</f>
        <v>0</v>
      </c>
      <c r="XA2" s="199">
        <f>事業継続性!J310</f>
        <v>0</v>
      </c>
      <c r="XB2" s="199">
        <f>事業継続性!J311</f>
        <v>0</v>
      </c>
      <c r="XC2" s="199" t="str">
        <f>事業継続性!D316</f>
        <v>選択してください</v>
      </c>
      <c r="XD2" s="199">
        <f>事業継続性!E316</f>
        <v>0</v>
      </c>
      <c r="XE2" s="199" t="str">
        <f>事業継続性!F316</f>
        <v>選択してください</v>
      </c>
      <c r="XF2" s="199" t="str">
        <f>事業継続性!I316</f>
        <v>実施なし</v>
      </c>
      <c r="XG2" s="199" t="str">
        <f>事業継続性!I317</f>
        <v>実施なし</v>
      </c>
      <c r="XH2" s="199">
        <f>事業継続性!J316</f>
        <v>0</v>
      </c>
      <c r="XI2" s="199">
        <f>事業継続性!J317</f>
        <v>0</v>
      </c>
      <c r="XJ2" s="199">
        <f>事業継続性!J318</f>
        <v>0</v>
      </c>
      <c r="XK2" s="199" t="str">
        <f>事業継続性!D319</f>
        <v>選択してください</v>
      </c>
      <c r="XL2" s="199">
        <f>事業継続性!E319</f>
        <v>0</v>
      </c>
      <c r="XM2" s="199" t="str">
        <f>事業継続性!F319</f>
        <v>選択してください</v>
      </c>
      <c r="XN2" s="199" t="str">
        <f>事業継続性!I319</f>
        <v>実施なし</v>
      </c>
      <c r="XO2" s="199" t="str">
        <f>事業継続性!I320</f>
        <v>実施なし</v>
      </c>
      <c r="XP2" s="199">
        <f>事業継続性!J319</f>
        <v>0</v>
      </c>
      <c r="XQ2" s="199">
        <f>事業継続性!J320</f>
        <v>0</v>
      </c>
      <c r="XR2" s="199">
        <f>事業継続性!J321</f>
        <v>0</v>
      </c>
      <c r="XS2" s="199" t="str">
        <f>事業継続性!D322</f>
        <v>選択してください</v>
      </c>
      <c r="XT2" s="199">
        <f>事業継続性!E322</f>
        <v>0</v>
      </c>
      <c r="XU2" s="199" t="str">
        <f>事業継続性!F322</f>
        <v>選択してください</v>
      </c>
      <c r="XV2" s="199" t="str">
        <f>事業継続性!I322</f>
        <v>実施なし</v>
      </c>
      <c r="XW2" s="199" t="str">
        <f>事業継続性!I323</f>
        <v>実施なし</v>
      </c>
      <c r="XX2" s="199">
        <f>事業継続性!J322</f>
        <v>0</v>
      </c>
      <c r="XY2" s="199">
        <f>事業継続性!J323</f>
        <v>0</v>
      </c>
      <c r="XZ2" s="199">
        <f>事業継続性!J324</f>
        <v>0</v>
      </c>
      <c r="YA2" s="199" t="str">
        <f>事業継続性!D325</f>
        <v>選択してください</v>
      </c>
      <c r="YB2" s="199">
        <f>事業継続性!E325</f>
        <v>0</v>
      </c>
      <c r="YC2" s="199" t="str">
        <f>事業継続性!F325</f>
        <v>選択してください</v>
      </c>
      <c r="YD2" s="199" t="str">
        <f>事業継続性!I325</f>
        <v>実施なし</v>
      </c>
      <c r="YE2" s="199" t="str">
        <f>事業継続性!I326</f>
        <v>実施なし</v>
      </c>
      <c r="YF2" s="199">
        <f>事業継続性!J325</f>
        <v>0</v>
      </c>
      <c r="YG2" s="199">
        <f>事業継続性!J326</f>
        <v>0</v>
      </c>
      <c r="YH2" s="199">
        <f>事業継続性!J327</f>
        <v>0</v>
      </c>
      <c r="YI2" s="199" t="str">
        <f>事業継続性!D332</f>
        <v>選択してください</v>
      </c>
      <c r="YJ2" s="199">
        <f>事業継続性!E332</f>
        <v>0</v>
      </c>
      <c r="YK2" s="199" t="str">
        <f>事業継続性!F332</f>
        <v>選択してください</v>
      </c>
      <c r="YL2" s="199" t="str">
        <f>事業継続性!I332</f>
        <v>実施なし</v>
      </c>
      <c r="YM2" s="199" t="str">
        <f>事業継続性!I333</f>
        <v>実施なし</v>
      </c>
      <c r="YN2" s="199">
        <f>事業継続性!J332</f>
        <v>0</v>
      </c>
      <c r="YO2" s="199">
        <f>事業継続性!J333</f>
        <v>0</v>
      </c>
      <c r="YP2" s="199">
        <f>事業継続性!J334</f>
        <v>0</v>
      </c>
      <c r="YQ2" s="199" t="str">
        <f>事業継続性!D335</f>
        <v>選択してください</v>
      </c>
      <c r="YR2" s="199">
        <f>事業継続性!E335</f>
        <v>0</v>
      </c>
      <c r="YS2" s="199" t="str">
        <f>事業継続性!F335</f>
        <v>選択してください</v>
      </c>
      <c r="YT2" s="199" t="str">
        <f>事業継続性!I335</f>
        <v>実施なし</v>
      </c>
      <c r="YU2" s="199" t="str">
        <f>事業継続性!I336</f>
        <v>実施なし</v>
      </c>
      <c r="YV2" s="199">
        <f>事業継続性!J335</f>
        <v>0</v>
      </c>
      <c r="YW2" s="199">
        <f>事業継続性!J336</f>
        <v>0</v>
      </c>
      <c r="YX2" s="199">
        <f>事業継続性!J337</f>
        <v>0</v>
      </c>
      <c r="YY2" s="199" t="str">
        <f>事業継続性!D338</f>
        <v>選択してください</v>
      </c>
      <c r="YZ2" s="199">
        <f>事業継続性!E338</f>
        <v>0</v>
      </c>
      <c r="ZA2" s="199" t="str">
        <f>事業継続性!F338</f>
        <v>選択してください</v>
      </c>
      <c r="ZB2" s="199" t="str">
        <f>事業継続性!I338</f>
        <v>実施なし</v>
      </c>
      <c r="ZC2" s="199" t="str">
        <f>事業継続性!I339</f>
        <v>実施なし</v>
      </c>
      <c r="ZD2" s="199">
        <f>事業継続性!J338</f>
        <v>0</v>
      </c>
      <c r="ZE2" s="199">
        <f>事業継続性!J339</f>
        <v>0</v>
      </c>
      <c r="ZF2" s="199">
        <f>事業継続性!J340</f>
        <v>0</v>
      </c>
      <c r="ZG2" s="199" t="str">
        <f>事業継続性!D341</f>
        <v>選択してください</v>
      </c>
      <c r="ZH2" s="199">
        <f>事業継続性!E341</f>
        <v>0</v>
      </c>
      <c r="ZI2" s="199" t="str">
        <f>事業継続性!F341</f>
        <v>選択してください</v>
      </c>
      <c r="ZJ2" s="199" t="str">
        <f>事業継続性!I341</f>
        <v>実施なし</v>
      </c>
      <c r="ZK2" s="199" t="str">
        <f>事業継続性!I342</f>
        <v>実施なし</v>
      </c>
      <c r="ZL2" s="199" t="str">
        <f>事業継続性!I343</f>
        <v>実施なし</v>
      </c>
      <c r="ZM2" s="199">
        <f>事業継続性!J341</f>
        <v>0</v>
      </c>
      <c r="ZN2" s="199">
        <f>事業継続性!J342</f>
        <v>0</v>
      </c>
      <c r="ZO2" s="199">
        <f>事業継続性!J343</f>
        <v>0</v>
      </c>
      <c r="ZP2" s="199">
        <f>事業継続性!J344</f>
        <v>0</v>
      </c>
      <c r="ZQ2" s="199" t="str">
        <f>事業継続性!D345</f>
        <v>選択してください</v>
      </c>
      <c r="ZR2" s="199">
        <f>事業継続性!E345</f>
        <v>0</v>
      </c>
      <c r="ZS2" s="199" t="str">
        <f>事業継続性!F345</f>
        <v>選択してください</v>
      </c>
      <c r="ZT2" s="199" t="str">
        <f>事業継続性!I345</f>
        <v>実施なし</v>
      </c>
      <c r="ZU2" s="199" t="str">
        <f>事業継続性!I346</f>
        <v>実施なし</v>
      </c>
      <c r="ZV2" s="199">
        <f>事業継続性!J345</f>
        <v>0</v>
      </c>
      <c r="ZW2" s="199">
        <f>事業継続性!J346</f>
        <v>0</v>
      </c>
      <c r="ZX2" s="199">
        <f>事業継続性!J347</f>
        <v>0</v>
      </c>
      <c r="ZY2" s="199" t="str">
        <f>事業継続性!D348</f>
        <v>選択してください</v>
      </c>
      <c r="ZZ2" s="199">
        <f>事業継続性!E348</f>
        <v>0</v>
      </c>
      <c r="AAA2" s="199" t="str">
        <f>事業継続性!F348</f>
        <v>選択してください</v>
      </c>
      <c r="AAB2" s="199" t="str">
        <f>事業継続性!I348</f>
        <v>実施なし</v>
      </c>
      <c r="AAC2" s="199" t="str">
        <f>事業継続性!I349</f>
        <v>実施なし</v>
      </c>
      <c r="AAD2" s="199">
        <f>事業継続性!J348</f>
        <v>0</v>
      </c>
      <c r="AAE2" s="199">
        <f>事業継続性!J349</f>
        <v>0</v>
      </c>
      <c r="AAF2" s="199">
        <f>事業継続性!J350</f>
        <v>0</v>
      </c>
      <c r="AAG2" s="199" t="str">
        <f>事業継続性!D355</f>
        <v>選択してください</v>
      </c>
      <c r="AAH2" s="199">
        <f>事業継続性!E355</f>
        <v>0</v>
      </c>
      <c r="AAI2" s="199" t="str">
        <f>事業継続性!F355</f>
        <v>選択してください</v>
      </c>
      <c r="AAJ2" s="199" t="str">
        <f>事業継続性!I355</f>
        <v>実施なし</v>
      </c>
      <c r="AAK2" s="199" t="str">
        <f>事業継続性!I356</f>
        <v>実施なし</v>
      </c>
      <c r="AAL2" s="199">
        <f>事業継続性!J355</f>
        <v>0</v>
      </c>
      <c r="AAM2" s="199">
        <f>事業継続性!J356</f>
        <v>0</v>
      </c>
      <c r="AAN2" s="199">
        <f>事業継続性!J357</f>
        <v>0</v>
      </c>
      <c r="AAO2" s="199" t="str">
        <f>事業継続性!D358</f>
        <v>選択してください</v>
      </c>
      <c r="AAP2" s="199">
        <f>事業継続性!E358</f>
        <v>0</v>
      </c>
      <c r="AAQ2" s="199" t="str">
        <f>事業継続性!F358</f>
        <v>選択してください</v>
      </c>
      <c r="AAR2" s="199" t="str">
        <f>事業継続性!I358</f>
        <v>実施なし</v>
      </c>
      <c r="AAS2" s="199" t="str">
        <f>事業継続性!I359</f>
        <v>実施なし</v>
      </c>
      <c r="AAT2" s="199">
        <f>事業継続性!J358</f>
        <v>0</v>
      </c>
      <c r="AAU2" s="199">
        <f>事業継続性!J359</f>
        <v>0</v>
      </c>
      <c r="AAV2" s="199">
        <f>事業継続性!J360</f>
        <v>0</v>
      </c>
      <c r="AAW2" s="199" t="str">
        <f>事業継続性!D361</f>
        <v>選択してください</v>
      </c>
      <c r="AAX2" s="199">
        <f>事業継続性!E361</f>
        <v>0</v>
      </c>
      <c r="AAY2" s="199" t="str">
        <f>事業継続性!F361</f>
        <v>選択してください</v>
      </c>
      <c r="AAZ2" s="199" t="str">
        <f>事業継続性!I361</f>
        <v>実施なし</v>
      </c>
      <c r="ABA2" s="199" t="str">
        <f>事業継続性!I362</f>
        <v>実施なし</v>
      </c>
      <c r="ABB2" s="199">
        <f>事業継続性!J361</f>
        <v>0</v>
      </c>
      <c r="ABC2" s="199">
        <f>事業継続性!J362</f>
        <v>0</v>
      </c>
      <c r="ABD2" s="199">
        <f>事業継続性!J363</f>
        <v>0</v>
      </c>
      <c r="ABE2" s="199" t="str">
        <f>事業継続性!D364</f>
        <v>選択してください</v>
      </c>
      <c r="ABF2" s="199">
        <f>事業継続性!E364</f>
        <v>0</v>
      </c>
      <c r="ABG2" s="199" t="str">
        <f>事業継続性!F364</f>
        <v>選択してください</v>
      </c>
      <c r="ABH2" s="199" t="str">
        <f>事業継続性!I364</f>
        <v>実施なし</v>
      </c>
      <c r="ABI2" s="199" t="str">
        <f>事業継続性!I365</f>
        <v>実施なし</v>
      </c>
      <c r="ABJ2" s="199" t="str">
        <f>事業継続性!I366</f>
        <v>実施なし</v>
      </c>
      <c r="ABK2" s="199">
        <f>事業継続性!J364</f>
        <v>0</v>
      </c>
      <c r="ABL2" s="199">
        <f>事業継続性!J365</f>
        <v>0</v>
      </c>
      <c r="ABM2" s="199">
        <f>事業継続性!J366</f>
        <v>0</v>
      </c>
      <c r="ABN2" s="199">
        <f>事業継続性!J367</f>
        <v>0</v>
      </c>
      <c r="ABO2" s="199" t="str">
        <f>事業継続性!D368</f>
        <v>選択してください</v>
      </c>
      <c r="ABP2" s="199">
        <f>事業継続性!E368</f>
        <v>0</v>
      </c>
      <c r="ABQ2" s="199" t="str">
        <f>事業継続性!F368</f>
        <v>選択してください</v>
      </c>
      <c r="ABR2" s="199" t="str">
        <f>事業継続性!I368</f>
        <v>実施なし</v>
      </c>
      <c r="ABS2" s="199" t="str">
        <f>事業継続性!I369</f>
        <v>実施なし</v>
      </c>
      <c r="ABT2" s="199">
        <f>事業継続性!J368</f>
        <v>0</v>
      </c>
      <c r="ABU2" s="199">
        <f>事業継続性!J369</f>
        <v>0</v>
      </c>
      <c r="ABV2" s="199">
        <f>事業継続性!J370</f>
        <v>0</v>
      </c>
      <c r="ABW2" s="199" t="str">
        <f>事業継続性!D375</f>
        <v>選択してください</v>
      </c>
      <c r="ABX2" s="199">
        <f>事業継続性!E375</f>
        <v>0</v>
      </c>
      <c r="ABY2" s="199" t="str">
        <f>事業継続性!F375</f>
        <v>選択してください</v>
      </c>
      <c r="ABZ2" s="199" t="str">
        <f>事業継続性!I375</f>
        <v>実施なし</v>
      </c>
      <c r="ACA2" s="199" t="str">
        <f>事業継続性!I376</f>
        <v>実施なし</v>
      </c>
      <c r="ACB2" s="199">
        <f>事業継続性!J375</f>
        <v>0</v>
      </c>
      <c r="ACC2" s="199">
        <f>事業継続性!J376</f>
        <v>0</v>
      </c>
      <c r="ACD2" s="199">
        <f>事業継続性!J377</f>
        <v>0</v>
      </c>
      <c r="ACE2" s="199" t="str">
        <f>事業継続性!D378</f>
        <v>選択してください</v>
      </c>
      <c r="ACF2" s="199">
        <f>事業継続性!E378</f>
        <v>0</v>
      </c>
      <c r="ACG2" s="199" t="str">
        <f>事業継続性!F378</f>
        <v>選択してください</v>
      </c>
      <c r="ACH2" s="199" t="str">
        <f>事業継続性!I378</f>
        <v>実施なし</v>
      </c>
      <c r="ACI2" s="199" t="str">
        <f>事業継続性!I379</f>
        <v>実施なし</v>
      </c>
      <c r="ACJ2" s="199" t="str">
        <f>事業継続性!I380</f>
        <v>実施なし</v>
      </c>
      <c r="ACK2" s="199" t="str">
        <f>事業継続性!I381</f>
        <v>実施なし</v>
      </c>
      <c r="ACL2" s="199">
        <f>事業継続性!J378</f>
        <v>0</v>
      </c>
      <c r="ACM2" s="199">
        <f>事業継続性!J379</f>
        <v>0</v>
      </c>
      <c r="ACN2" s="199">
        <f>事業継続性!J380</f>
        <v>0</v>
      </c>
      <c r="ACO2" s="199">
        <f>事業継続性!J381</f>
        <v>0</v>
      </c>
      <c r="ACP2" s="199">
        <f>事業継続性!J382</f>
        <v>0</v>
      </c>
      <c r="ACQ2" s="199" t="str">
        <f>事業継続性!D383</f>
        <v>選択してください</v>
      </c>
      <c r="ACR2" s="199">
        <f>事業継続性!E383</f>
        <v>0</v>
      </c>
      <c r="ACS2" s="199" t="str">
        <f>事業継続性!F383</f>
        <v>選択してください</v>
      </c>
      <c r="ACT2" s="199" t="str">
        <f>事業継続性!I383</f>
        <v>実施なし</v>
      </c>
      <c r="ACU2" s="199" t="str">
        <f>事業継続性!I384</f>
        <v>実施なし</v>
      </c>
      <c r="ACV2" s="199">
        <f>事業継続性!J383</f>
        <v>0</v>
      </c>
      <c r="ACW2" s="199">
        <f>事業継続性!J384</f>
        <v>0</v>
      </c>
      <c r="ACX2" s="199">
        <f>事業継続性!J385</f>
        <v>0</v>
      </c>
      <c r="ACY2" s="199" t="str">
        <f>事業継続性!D386</f>
        <v>選択してください</v>
      </c>
      <c r="ACZ2" s="199">
        <f>事業継続性!E386</f>
        <v>0</v>
      </c>
      <c r="ADA2" s="199" t="str">
        <f>事業継続性!F386</f>
        <v>選択してください</v>
      </c>
      <c r="ADB2" s="199" t="str">
        <f>事業継続性!I386</f>
        <v>実施なし</v>
      </c>
      <c r="ADC2" s="199" t="str">
        <f>事業継続性!I387</f>
        <v>実施なし</v>
      </c>
      <c r="ADD2" s="199">
        <f>事業継続性!J386</f>
        <v>0</v>
      </c>
      <c r="ADE2" s="199">
        <f>事業継続性!J387</f>
        <v>0</v>
      </c>
      <c r="ADF2" s="199">
        <f>事業継続性!J388</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採算性</vt:lpstr>
      <vt:lpstr>事業継続性</vt:lpstr>
      <vt:lpstr>プルダウン用</vt:lpstr>
      <vt:lpstr>data_gaiyo</vt:lpstr>
      <vt:lpstr>data_saisan</vt:lpstr>
      <vt:lpstr>data_keizoku</vt:lpstr>
      <vt:lpstr>採算性!Print_Area</vt:lpstr>
      <vt:lpstr>事業継続性!Print_Area</vt:lpstr>
      <vt:lpstr>採算性!Print_Titles</vt:lpstr>
      <vt:lpstr>選択してください</vt:lpstr>
      <vt:lpstr>対策1</vt:lpstr>
      <vt:lpstr>対策2</vt:lpstr>
      <vt:lpstr>第１号電</vt:lpstr>
      <vt:lpstr>第１号熱</vt:lpstr>
      <vt:lpstr>第４号電</vt:lpstr>
      <vt:lpstr>第４号熱</vt:lpstr>
      <vt:lpstr>第６号電</vt:lpstr>
      <vt:lpstr>第６号熱</vt:lpstr>
      <vt:lpstr>地方公共団体</vt:lpstr>
      <vt:lpstr>地方公共団体以外</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2019-04-26T05:51:40Z</dcterms:modified>
</cp:coreProperties>
</file>