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6785" windowHeight="9150"/>
  </bookViews>
  <sheets>
    <sheet name="別紙８-1号用" sheetId="1" r:id="rId1"/>
  </sheets>
  <definedNames>
    <definedName name="第1号">#REF!</definedName>
    <definedName name="第6号">#REF!</definedName>
  </definedNames>
  <calcPr calcId="152511"/>
</workbook>
</file>

<file path=xl/calcChain.xml><?xml version="1.0" encoding="utf-8"?>
<calcChain xmlns="http://schemas.openxmlformats.org/spreadsheetml/2006/main">
  <c r="J14" i="1" l="1"/>
  <c r="C80" i="1" l="1"/>
  <c r="D19" i="1" l="1"/>
  <c r="C91" i="1" s="1"/>
  <c r="D47" i="1" l="1"/>
  <c r="D51" i="1" s="1"/>
  <c r="J53" i="1" s="1"/>
  <c r="C59" i="1" l="1"/>
  <c r="C61" i="1" s="1"/>
  <c r="C90" i="1" s="1"/>
  <c r="C69" i="1"/>
  <c r="C95" i="1" l="1"/>
  <c r="C94" i="1"/>
  <c r="C68" i="1"/>
  <c r="C79" i="1"/>
  <c r="C73" i="1"/>
  <c r="C72" i="1"/>
  <c r="C83" i="1" l="1"/>
  <c r="C84" i="1"/>
</calcChain>
</file>

<file path=xl/sharedStrings.xml><?xml version="1.0" encoding="utf-8"?>
<sst xmlns="http://schemas.openxmlformats.org/spreadsheetml/2006/main" count="141" uniqueCount="106">
  <si>
    <t xml:space="preserve"> </t>
  </si>
  <si>
    <t>モジュール出力を入力</t>
  </si>
  <si>
    <t>ｋW</t>
  </si>
  <si>
    <t>①</t>
  </si>
  <si>
    <t>パワコン出力を入力</t>
  </si>
  <si>
    <t>②</t>
  </si>
  <si>
    <t>③</t>
  </si>
  <si>
    <t>　</t>
  </si>
  <si>
    <t>費用区分</t>
  </si>
  <si>
    <t>項目</t>
  </si>
  <si>
    <t>設計費</t>
  </si>
  <si>
    <t>範囲内</t>
  </si>
  <si>
    <t>設備費</t>
  </si>
  <si>
    <t>モニターシステム(電力測定ユニット等)</t>
  </si>
  <si>
    <t>架台</t>
  </si>
  <si>
    <t>接続箱</t>
  </si>
  <si>
    <t>受変電設備</t>
  </si>
  <si>
    <t>据付工事</t>
  </si>
  <si>
    <t>土地造成費</t>
  </si>
  <si>
    <t>範囲外</t>
  </si>
  <si>
    <t>工事費</t>
  </si>
  <si>
    <t>基礎工事</t>
  </si>
  <si>
    <t>電気配管工事</t>
  </si>
  <si>
    <t>附帯工事</t>
  </si>
  <si>
    <t>その他</t>
  </si>
  <si>
    <t>接続費</t>
  </si>
  <si>
    <t>電源線</t>
  </si>
  <si>
    <t>遮断機敷設費</t>
  </si>
  <si>
    <t>売電メーター</t>
  </si>
  <si>
    <t>⑤</t>
  </si>
  <si>
    <t>モニターシステム(表示モニター)</t>
    <phoneticPr fontId="5"/>
  </si>
  <si>
    <t>太陽電池モジュール</t>
    <phoneticPr fontId="5"/>
  </si>
  <si>
    <t>④</t>
    <phoneticPr fontId="5"/>
  </si>
  <si>
    <t>⑥　補助対象外金額</t>
    <rPh sb="2" eb="4">
      <t>ホジョ</t>
    </rPh>
    <rPh sb="4" eb="7">
      <t>タイショウガイ</t>
    </rPh>
    <rPh sb="7" eb="9">
      <t>キンガク</t>
    </rPh>
    <phoneticPr fontId="5"/>
  </si>
  <si>
    <t>円</t>
    <rPh sb="0" eb="1">
      <t>エン</t>
    </rPh>
    <phoneticPr fontId="5"/>
  </si>
  <si>
    <t>システム価格の範囲内、
範囲外</t>
    <phoneticPr fontId="5"/>
  </si>
  <si>
    <t>様式第１　別紙８</t>
    <rPh sb="0" eb="2">
      <t>ヨウシキ</t>
    </rPh>
    <rPh sb="2" eb="3">
      <t>ダイ</t>
    </rPh>
    <rPh sb="5" eb="7">
      <t>ベッシ</t>
    </rPh>
    <phoneticPr fontId="5"/>
  </si>
  <si>
    <t>１．太陽電池出力の算定</t>
    <rPh sb="2" eb="4">
      <t>タイヨウ</t>
    </rPh>
    <rPh sb="4" eb="6">
      <t>デンチ</t>
    </rPh>
    <rPh sb="6" eb="8">
      <t>シュツリョク</t>
    </rPh>
    <rPh sb="9" eb="11">
      <t>サンテイ</t>
    </rPh>
    <phoneticPr fontId="5"/>
  </si>
  <si>
    <t>(記載欄)</t>
    <rPh sb="1" eb="3">
      <t>キサイ</t>
    </rPh>
    <phoneticPr fontId="5"/>
  </si>
  <si>
    <r>
      <rPr>
        <b/>
        <sz val="9"/>
        <color theme="1"/>
        <rFont val="ＭＳ Ｐゴシック"/>
        <family val="3"/>
        <charset val="128"/>
        <scheme val="minor"/>
      </rPr>
      <t>太陽電池出力</t>
    </r>
    <r>
      <rPr>
        <sz val="9"/>
        <color theme="1"/>
        <rFont val="ＭＳ Ｐゴシック"/>
        <family val="2"/>
        <scheme val="minor"/>
      </rPr>
      <t>(①、②の小さい方)</t>
    </r>
    <phoneticPr fontId="5"/>
  </si>
  <si>
    <r>
      <t xml:space="preserve">b）金額(円)
</t>
    </r>
    <r>
      <rPr>
        <b/>
        <sz val="9"/>
        <color theme="1"/>
        <rFont val="ＭＳ Ｐゴシック"/>
        <family val="3"/>
        <charset val="128"/>
        <scheme val="minor"/>
      </rPr>
      <t>消費税抜きベース</t>
    </r>
    <rPh sb="8" eb="10">
      <t>ショウヒ</t>
    </rPh>
    <rPh sb="10" eb="12">
      <t>ゼイヌキ</t>
    </rPh>
    <phoneticPr fontId="5"/>
  </si>
  <si>
    <t>「範囲外」の項目に記載の金額は、システム価格の範囲外扱いとなる。</t>
    <rPh sb="9" eb="11">
      <t>キサイ</t>
    </rPh>
    <rPh sb="12" eb="14">
      <t>キンガク</t>
    </rPh>
    <phoneticPr fontId="5"/>
  </si>
  <si>
    <t>２．システム価格算定、判定</t>
    <rPh sb="6" eb="8">
      <t>カカク</t>
    </rPh>
    <rPh sb="8" eb="10">
      <t>サンテイ</t>
    </rPh>
    <rPh sb="11" eb="13">
      <t>ハンテイ</t>
    </rPh>
    <phoneticPr fontId="5"/>
  </si>
  <si>
    <t>記載項目のうち、「システム価格範囲内」の項目に記載した金額の合計額が表の下の④の欄に自動計算される。</t>
    <rPh sb="13" eb="15">
      <t>カカク</t>
    </rPh>
    <rPh sb="23" eb="25">
      <t>キサイ</t>
    </rPh>
    <rPh sb="27" eb="29">
      <t>キンガク</t>
    </rPh>
    <phoneticPr fontId="5"/>
  </si>
  <si>
    <t>３．補助率、上限算定</t>
    <rPh sb="2" eb="4">
      <t>ホジョ</t>
    </rPh>
    <rPh sb="4" eb="5">
      <t>リツ</t>
    </rPh>
    <rPh sb="6" eb="8">
      <t>ジョウゲン</t>
    </rPh>
    <rPh sb="8" eb="10">
      <t>サンテイ</t>
    </rPh>
    <phoneticPr fontId="5"/>
  </si>
  <si>
    <t>【システム価格範囲内合計額(税抜ベース)】</t>
    <rPh sb="7" eb="9">
      <t>ハンイ</t>
    </rPh>
    <rPh sb="9" eb="10">
      <t>ナイ</t>
    </rPh>
    <rPh sb="12" eb="13">
      <t>ガク</t>
    </rPh>
    <phoneticPr fontId="5"/>
  </si>
  <si>
    <t>パワーコンディショナー</t>
    <phoneticPr fontId="5"/>
  </si>
  <si>
    <t>下記算定表の各項目の　a）、b）欄について記載する。</t>
    <rPh sb="4" eb="5">
      <t>ヒョウ</t>
    </rPh>
    <phoneticPr fontId="5"/>
  </si>
  <si>
    <r>
      <rPr>
        <b/>
        <sz val="9"/>
        <color theme="1"/>
        <rFont val="ＭＳ Ｐゴシック"/>
        <family val="3"/>
        <charset val="128"/>
        <scheme val="minor"/>
      </rPr>
      <t>⑤の価格≦２８万円の場合</t>
    </r>
    <r>
      <rPr>
        <sz val="9"/>
        <color theme="1"/>
        <rFont val="ＭＳ Ｐゴシック"/>
        <family val="2"/>
        <scheme val="minor"/>
      </rPr>
      <t>：</t>
    </r>
    <r>
      <rPr>
        <b/>
        <sz val="9"/>
        <color theme="1"/>
        <rFont val="ＭＳ Ｐゴシック"/>
        <family val="3"/>
        <charset val="128"/>
        <scheme val="minor"/>
      </rPr>
      <t>合格</t>
    </r>
    <r>
      <rPr>
        <sz val="9"/>
        <color theme="1"/>
        <rFont val="ＭＳ Ｐゴシック"/>
        <family val="2"/>
        <scheme val="minor"/>
      </rPr>
      <t xml:space="preserve">
「３．補助率、上限算定」の記載に移行。</t>
    </r>
    <rPh sb="2" eb="4">
      <t>カカク</t>
    </rPh>
    <rPh sb="7" eb="9">
      <t>マンエン</t>
    </rPh>
    <rPh sb="10" eb="12">
      <t>バアイ</t>
    </rPh>
    <rPh sb="13" eb="15">
      <t>ゴウカク</t>
    </rPh>
    <rPh sb="19" eb="21">
      <t>ホジョ</t>
    </rPh>
    <rPh sb="21" eb="22">
      <t>リツ</t>
    </rPh>
    <rPh sb="23" eb="25">
      <t>ジョウゲン</t>
    </rPh>
    <rPh sb="25" eb="27">
      <t>サンテイ</t>
    </rPh>
    <rPh sb="29" eb="31">
      <t>キサイ</t>
    </rPh>
    <rPh sb="32" eb="34">
      <t>イコウ</t>
    </rPh>
    <phoneticPr fontId="5"/>
  </si>
  <si>
    <t>⑦補助対象経費(=④－⑥）</t>
    <rPh sb="1" eb="3">
      <t>ホジョ</t>
    </rPh>
    <rPh sb="3" eb="5">
      <t>タイショウ</t>
    </rPh>
    <rPh sb="5" eb="7">
      <t>ケイヒ</t>
    </rPh>
    <phoneticPr fontId="5"/>
  </si>
  <si>
    <t>⑦　補助対象経費
（消費税抜きベース）</t>
    <rPh sb="2" eb="4">
      <t>ホジョ</t>
    </rPh>
    <rPh sb="4" eb="6">
      <t>タイショウ</t>
    </rPh>
    <rPh sb="6" eb="8">
      <t>ケイヒ</t>
    </rPh>
    <rPh sb="10" eb="13">
      <t>ショウヒゼイ</t>
    </rPh>
    <rPh sb="13" eb="14">
      <t>ヌ</t>
    </rPh>
    <phoneticPr fontId="5"/>
  </si>
  <si>
    <r>
      <t>円　</t>
    </r>
    <r>
      <rPr>
        <b/>
        <sz val="10"/>
        <color theme="1"/>
        <rFont val="ＭＳ Ｐゴシック"/>
        <family val="3"/>
        <charset val="128"/>
        <scheme val="minor"/>
      </rPr>
      <t>⑩消費税含み</t>
    </r>
    <rPh sb="3" eb="5">
      <t>ショウヒ</t>
    </rPh>
    <rPh sb="5" eb="6">
      <t>ゼイ</t>
    </rPh>
    <rPh sb="6" eb="7">
      <t>フク</t>
    </rPh>
    <phoneticPr fontId="5"/>
  </si>
  <si>
    <r>
      <t>円　</t>
    </r>
    <r>
      <rPr>
        <b/>
        <sz val="10"/>
        <color theme="1"/>
        <rFont val="ＭＳ Ｐゴシック"/>
        <family val="3"/>
        <charset val="128"/>
        <scheme val="minor"/>
      </rPr>
      <t>⑪消費税含み</t>
    </r>
    <phoneticPr fontId="5"/>
  </si>
  <si>
    <t>３－２．指定都市以外の市町村、特別区の場合</t>
    <rPh sb="8" eb="10">
      <t>イガイ</t>
    </rPh>
    <rPh sb="11" eb="14">
      <t>シチョウソン</t>
    </rPh>
    <rPh sb="15" eb="18">
      <t>トクベツク</t>
    </rPh>
    <phoneticPr fontId="5"/>
  </si>
  <si>
    <t>（１）　補助率、上限の算定</t>
    <phoneticPr fontId="5"/>
  </si>
  <si>
    <t>【補助率、上限の算定】</t>
    <rPh sb="1" eb="3">
      <t>ホジョ</t>
    </rPh>
    <rPh sb="3" eb="4">
      <t>リツ</t>
    </rPh>
    <rPh sb="5" eb="7">
      <t>ジョウゲン</t>
    </rPh>
    <rPh sb="8" eb="10">
      <t>サンテイ</t>
    </rPh>
    <phoneticPr fontId="5"/>
  </si>
  <si>
    <t>最終的に（８）補助金所要額合計欄で千円未満切り捨てとする。</t>
    <rPh sb="0" eb="3">
      <t>サイシュウテキ</t>
    </rPh>
    <rPh sb="7" eb="10">
      <t>ホジョキン</t>
    </rPh>
    <rPh sb="10" eb="12">
      <t>ショヨウ</t>
    </rPh>
    <rPh sb="12" eb="13">
      <t>ガク</t>
    </rPh>
    <rPh sb="13" eb="15">
      <t>ゴウケイ</t>
    </rPh>
    <rPh sb="15" eb="16">
      <t>ラン</t>
    </rPh>
    <rPh sb="17" eb="19">
      <t>センエン</t>
    </rPh>
    <rPh sb="19" eb="21">
      <t>ミマン</t>
    </rPh>
    <rPh sb="21" eb="22">
      <t>キ</t>
    </rPh>
    <rPh sb="23" eb="24">
      <t>ス</t>
    </rPh>
    <phoneticPr fontId="5"/>
  </si>
  <si>
    <t>（２）定額補助、定率補助扱いの判定、転記</t>
    <rPh sb="12" eb="13">
      <t>アツカ</t>
    </rPh>
    <rPh sb="15" eb="17">
      <t>ハンテイ</t>
    </rPh>
    <rPh sb="18" eb="20">
      <t>テンキ</t>
    </rPh>
    <phoneticPr fontId="5"/>
  </si>
  <si>
    <t>３－３．非営利法人等の場合</t>
    <rPh sb="9" eb="10">
      <t>トウ</t>
    </rPh>
    <phoneticPr fontId="5"/>
  </si>
  <si>
    <t>【留意事項】
太陽電池出力は、電池モジュールのJIS等に基づく公称最大電力の合計値と、パワーコンディショナー
の定格出力合計値の低い方で、kW単位の少数点以下を切捨てた値とする。</t>
    <rPh sb="1" eb="3">
      <t>リュウイ</t>
    </rPh>
    <rPh sb="3" eb="5">
      <t>ジコウ</t>
    </rPh>
    <rPh sb="56" eb="58">
      <t>テイカク</t>
    </rPh>
    <rPh sb="84" eb="85">
      <t>アタイ</t>
    </rPh>
    <phoneticPr fontId="5"/>
  </si>
  <si>
    <t>　範囲内＊</t>
    <phoneticPr fontId="5"/>
  </si>
  <si>
    <t>a）ﾒｰｶｰ名、
仕様（型番等）</t>
    <rPh sb="12" eb="14">
      <t>カタバン</t>
    </rPh>
    <phoneticPr fontId="5"/>
  </si>
  <si>
    <t>⑦の補助対象経費×1/3の算定額</t>
    <rPh sb="4" eb="6">
      <t>タイショウ</t>
    </rPh>
    <rPh sb="6" eb="8">
      <t>ケイヒ</t>
    </rPh>
    <rPh sb="13" eb="15">
      <t>サンテイ</t>
    </rPh>
    <rPh sb="15" eb="16">
      <t>ガク</t>
    </rPh>
    <phoneticPr fontId="5"/>
  </si>
  <si>
    <t>　⑦の補助経費×1/３の算定額</t>
    <rPh sb="5" eb="7">
      <t>ケイヒ</t>
    </rPh>
    <rPh sb="12" eb="14">
      <t>サンテイ</t>
    </rPh>
    <rPh sb="14" eb="15">
      <t>ガク</t>
    </rPh>
    <phoneticPr fontId="5"/>
  </si>
  <si>
    <t>　③の太陽電池出力ｘ９万円/kWの算定額</t>
    <rPh sb="3" eb="5">
      <t>タイヨウ</t>
    </rPh>
    <rPh sb="5" eb="7">
      <t>デンチ</t>
    </rPh>
    <rPh sb="17" eb="19">
      <t>サンテイ</t>
    </rPh>
    <rPh sb="19" eb="20">
      <t>ガク</t>
    </rPh>
    <phoneticPr fontId="5"/>
  </si>
  <si>
    <t>　⑦の補助経費×１/３の算定額</t>
    <rPh sb="5" eb="7">
      <t>ケイヒ</t>
    </rPh>
    <rPh sb="12" eb="14">
      <t>サンテイ</t>
    </rPh>
    <rPh sb="14" eb="15">
      <t>ガク</t>
    </rPh>
    <phoneticPr fontId="5"/>
  </si>
  <si>
    <r>
      <rPr>
        <b/>
        <sz val="10"/>
        <color theme="1"/>
        <rFont val="ＭＳ Ｐゴシック"/>
        <family val="3"/>
        <charset val="128"/>
        <scheme val="minor"/>
      </rPr>
      <t>⑩又は⑪</t>
    </r>
    <r>
      <rPr>
        <sz val="10"/>
        <color theme="1"/>
        <rFont val="ＭＳ Ｐゴシック"/>
        <family val="3"/>
        <charset val="128"/>
        <scheme val="minor"/>
      </rPr>
      <t>を別紙４　「経費内訳」の所定欄(8-1）、(8-2）に転記。</t>
    </r>
    <rPh sb="1" eb="2">
      <t>マタ</t>
    </rPh>
    <rPh sb="10" eb="12">
      <t>ケイヒ</t>
    </rPh>
    <rPh sb="12" eb="14">
      <t>ウチワケ</t>
    </rPh>
    <rPh sb="16" eb="18">
      <t>ショテイ</t>
    </rPh>
    <rPh sb="18" eb="19">
      <t>ラン</t>
    </rPh>
    <phoneticPr fontId="5"/>
  </si>
  <si>
    <t>　⑧&gt;⑨の場合：定額補助扱い
　⑨ｘ1.08(少数点以下切り捨て)の
　金額</t>
    <rPh sb="5" eb="7">
      <t>バアイ</t>
    </rPh>
    <rPh sb="8" eb="10">
      <t>テイガク</t>
    </rPh>
    <rPh sb="10" eb="12">
      <t>ホジョ</t>
    </rPh>
    <rPh sb="12" eb="13">
      <t>アツカ</t>
    </rPh>
    <phoneticPr fontId="5"/>
  </si>
  <si>
    <t>　⑧&gt;⑨の場合：定額補助扱い
　⑨(少数点以下切り捨て)の
　金額</t>
    <rPh sb="5" eb="7">
      <t>バアイ</t>
    </rPh>
    <rPh sb="8" eb="10">
      <t>テイガク</t>
    </rPh>
    <rPh sb="10" eb="12">
      <t>ホジョ</t>
    </rPh>
    <rPh sb="12" eb="13">
      <t>アツカ</t>
    </rPh>
    <phoneticPr fontId="5"/>
  </si>
  <si>
    <r>
      <t>円　</t>
    </r>
    <r>
      <rPr>
        <b/>
        <sz val="10"/>
        <color theme="1"/>
        <rFont val="ＭＳ Ｐゴシック"/>
        <family val="3"/>
        <charset val="128"/>
        <scheme val="minor"/>
      </rPr>
      <t>⑩消費税抜き</t>
    </r>
    <rPh sb="3" eb="5">
      <t>ショウヒ</t>
    </rPh>
    <rPh sb="5" eb="6">
      <t>ゼイ</t>
    </rPh>
    <rPh sb="6" eb="7">
      <t>ヌ</t>
    </rPh>
    <phoneticPr fontId="5"/>
  </si>
  <si>
    <r>
      <t>円　</t>
    </r>
    <r>
      <rPr>
        <b/>
        <sz val="10"/>
        <color theme="1"/>
        <rFont val="ＭＳ Ｐゴシック"/>
        <family val="3"/>
        <charset val="128"/>
        <scheme val="minor"/>
      </rPr>
      <t>⑪消費税抜き</t>
    </r>
    <rPh sb="6" eb="7">
      <t>ヌ</t>
    </rPh>
    <phoneticPr fontId="5"/>
  </si>
  <si>
    <t>設計費(システムに係る補助対象分関連)</t>
    <rPh sb="9" eb="10">
      <t>カカワ</t>
    </rPh>
    <phoneticPr fontId="5"/>
  </si>
  <si>
    <r>
      <t>円　</t>
    </r>
    <r>
      <rPr>
        <b/>
        <sz val="10"/>
        <color theme="1"/>
        <rFont val="ＭＳ Ｐゴシック"/>
        <family val="3"/>
        <charset val="128"/>
        <scheme val="minor"/>
      </rPr>
      <t>⑧消費税抜き</t>
    </r>
    <r>
      <rPr>
        <sz val="10"/>
        <color theme="1"/>
        <rFont val="ＭＳ Ｐゴシック"/>
        <family val="3"/>
        <charset val="128"/>
        <scheme val="minor"/>
      </rPr>
      <t>　</t>
    </r>
    <rPh sb="3" eb="5">
      <t>ショウヒ</t>
    </rPh>
    <rPh sb="5" eb="6">
      <t>ゼイ</t>
    </rPh>
    <rPh sb="6" eb="7">
      <t>ヌ</t>
    </rPh>
    <phoneticPr fontId="5"/>
  </si>
  <si>
    <r>
      <t>円　</t>
    </r>
    <r>
      <rPr>
        <b/>
        <sz val="10"/>
        <color theme="1"/>
        <rFont val="ＭＳ Ｐゴシック"/>
        <family val="3"/>
        <charset val="128"/>
        <scheme val="minor"/>
      </rPr>
      <t>⑨消費税抜き</t>
    </r>
    <r>
      <rPr>
        <sz val="10"/>
        <color theme="1"/>
        <rFont val="ＭＳ Ｐゴシック"/>
        <family val="3"/>
        <charset val="128"/>
        <scheme val="minor"/>
      </rPr>
      <t>　</t>
    </r>
    <rPh sb="3" eb="5">
      <t>ショウヒ</t>
    </rPh>
    <rPh sb="5" eb="6">
      <t>ゼイ</t>
    </rPh>
    <rPh sb="6" eb="7">
      <t>ヌ</t>
    </rPh>
    <phoneticPr fontId="5"/>
  </si>
  <si>
    <t>　</t>
    <phoneticPr fontId="5"/>
  </si>
  <si>
    <t>③の太陽電池出力ｘ8万円/kWの算定額</t>
    <rPh sb="2" eb="4">
      <t>タイヨウ</t>
    </rPh>
    <rPh sb="4" eb="6">
      <t>デンチ</t>
    </rPh>
    <rPh sb="16" eb="18">
      <t>サンテイ</t>
    </rPh>
    <rPh sb="18" eb="19">
      <t>ガク</t>
    </rPh>
    <phoneticPr fontId="5"/>
  </si>
  <si>
    <t xml:space="preserve"> </t>
    <phoneticPr fontId="5"/>
  </si>
  <si>
    <t>－</t>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</si>
  <si>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よって、後述の「３．補助率、上限算定」欄のベースとなる本補助金事業における補助対象経費の範囲と若干異なる点があります（＊の項目）が、その点ご了解ください。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07" eb="209">
      <t>コウモク</t>
    </rPh>
    <rPh sb="214" eb="215">
      <t>テン</t>
    </rPh>
    <rPh sb="216" eb="218">
      <t>リョウカイ</t>
    </rPh>
    <phoneticPr fontId="5"/>
  </si>
  <si>
    <r>
      <rPr>
        <sz val="10"/>
        <color theme="1"/>
        <rFont val="ＭＳ Ｐゴシック"/>
        <family val="3"/>
        <charset val="128"/>
        <scheme val="minor"/>
      </rPr>
      <t>【補助対象経費の算定】</t>
    </r>
    <r>
      <rPr>
        <sz val="9"/>
        <color theme="1"/>
        <rFont val="ＭＳ Ｐゴシック"/>
        <family val="2"/>
        <scheme val="minor"/>
      </rPr>
      <t xml:space="preserve">
④システム価格範囲内合計額(税抜ベース)の内、「見える化モニター関係」、「受変電設備」の費用については、
本補助金事業における補助対象経費外であるため、当該金額については、以下のとおり④から除く。</t>
    </r>
    <rPh sb="1" eb="3">
      <t>ホジョ</t>
    </rPh>
    <rPh sb="3" eb="5">
      <t>タイショウ</t>
    </rPh>
    <rPh sb="5" eb="7">
      <t>ケイヒ</t>
    </rPh>
    <rPh sb="8" eb="10">
      <t>サンテイ</t>
    </rPh>
    <rPh sb="33" eb="34">
      <t>ウチ</t>
    </rPh>
    <rPh sb="56" eb="58">
      <t>ヒヨウ</t>
    </rPh>
    <rPh sb="81" eb="82">
      <t>ガイ</t>
    </rPh>
    <rPh sb="88" eb="90">
      <t>トウガイ</t>
    </rPh>
    <rPh sb="90" eb="92">
      <t>キンガク</t>
    </rPh>
    <rPh sb="98" eb="100">
      <t>イカ</t>
    </rPh>
    <rPh sb="107" eb="108">
      <t>ノゾ</t>
    </rPh>
    <phoneticPr fontId="5"/>
  </si>
  <si>
    <t>⑥　システム価格範囲内合計額の内、「見える化モニター関係」、「受変電設備」 （算定表中の＊の項目）の合計金額</t>
    <rPh sb="6" eb="8">
      <t>カカク</t>
    </rPh>
    <rPh sb="8" eb="10">
      <t>ハンイ</t>
    </rPh>
    <rPh sb="10" eb="11">
      <t>ナイ</t>
    </rPh>
    <rPh sb="11" eb="13">
      <t>ゴウケイ</t>
    </rPh>
    <rPh sb="13" eb="14">
      <t>ガク</t>
    </rPh>
    <rPh sb="15" eb="16">
      <t>ウチ</t>
    </rPh>
    <rPh sb="18" eb="19">
      <t>ミ</t>
    </rPh>
    <rPh sb="21" eb="22">
      <t>カ</t>
    </rPh>
    <rPh sb="26" eb="28">
      <t>カンケイ</t>
    </rPh>
    <rPh sb="31" eb="34">
      <t>ジュヘンデン</t>
    </rPh>
    <rPh sb="34" eb="36">
      <t>セツビ</t>
    </rPh>
    <rPh sb="39" eb="41">
      <t>サンテイ</t>
    </rPh>
    <rPh sb="41" eb="43">
      <t>ヒョウチュウ</t>
    </rPh>
    <rPh sb="46" eb="48">
      <t>コウモク</t>
    </rPh>
    <rPh sb="50" eb="52">
      <t>ゴウケイ</t>
    </rPh>
    <rPh sb="52" eb="54">
      <t>キンガク</t>
    </rPh>
    <phoneticPr fontId="5"/>
  </si>
  <si>
    <t>作成日：</t>
    <phoneticPr fontId="5"/>
  </si>
  <si>
    <t>　⑧≦⑨の場合：定率補助扱い
　⑧ｘ1.08(少数点以下切り捨て)の
　金額</t>
    <rPh sb="8" eb="10">
      <t>テイリツ</t>
    </rPh>
    <rPh sb="12" eb="13">
      <t>アツカ</t>
    </rPh>
    <rPh sb="36" eb="38">
      <t>キンガク</t>
    </rPh>
    <phoneticPr fontId="5"/>
  </si>
  <si>
    <t>　⑧≦⑨の場合：定率補助扱い
　⑧ｘ1.08(少数点以下切り捨て)の
　金額</t>
    <rPh sb="9" eb="10">
      <t>リツ</t>
    </rPh>
    <rPh sb="12" eb="13">
      <t>アツカ</t>
    </rPh>
    <rPh sb="36" eb="38">
      <t>キンガク</t>
    </rPh>
    <phoneticPr fontId="5"/>
  </si>
  <si>
    <t>　⑧≦⑨の場合：定率補助扱い
　⑧(少数点以下切り捨て)の
　金額</t>
    <rPh sb="9" eb="10">
      <t>リツ</t>
    </rPh>
    <rPh sb="12" eb="13">
      <t>アツカ</t>
    </rPh>
    <rPh sb="31" eb="33">
      <t>キンガク</t>
    </rPh>
    <phoneticPr fontId="5"/>
  </si>
  <si>
    <r>
      <t>３－１都道府県、指定都市の場合（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8" eb="10">
      <t>シテイ</t>
    </rPh>
    <rPh sb="10" eb="12">
      <t>トシ</t>
    </rPh>
    <rPh sb="25" eb="27">
      <t>ヨウケン</t>
    </rPh>
    <rPh sb="28" eb="31">
      <t>ゴウカクシャ</t>
    </rPh>
    <rPh sb="32" eb="33">
      <t>カギ</t>
    </rPh>
    <phoneticPr fontId="5"/>
  </si>
  <si>
    <t>【申請者種別】</t>
    <rPh sb="1" eb="4">
      <t>シンセイシャ</t>
    </rPh>
    <rPh sb="4" eb="6">
      <t>シュベツ</t>
    </rPh>
    <phoneticPr fontId="5"/>
  </si>
  <si>
    <t>非営利法人等</t>
  </si>
  <si>
    <t>都道府県、指定都市</t>
    <phoneticPr fontId="5"/>
  </si>
  <si>
    <t>指定都市以外の市町村、特別区</t>
    <phoneticPr fontId="5"/>
  </si>
  <si>
    <r>
      <rPr>
        <b/>
        <sz val="9"/>
        <color theme="1"/>
        <rFont val="ＭＳ Ｐゴシック"/>
        <family val="3"/>
        <charset val="128"/>
        <scheme val="minor"/>
      </rPr>
      <t>⑤の価格&gt;２８万円の場合</t>
    </r>
    <r>
      <rPr>
        <sz val="9"/>
        <color theme="1"/>
        <rFont val="ＭＳ Ｐゴシック"/>
        <family val="2"/>
        <scheme val="minor"/>
      </rPr>
      <t>：</t>
    </r>
    <r>
      <rPr>
        <b/>
        <sz val="9"/>
        <color theme="1"/>
        <rFont val="ＭＳ Ｐゴシック"/>
        <family val="3"/>
        <charset val="128"/>
        <scheme val="minor"/>
      </rPr>
      <t xml:space="preserve">不合格
（要件を満たさず補助対象外)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rPh sb="49" eb="51">
      <t>シュウリョウ</t>
    </rPh>
    <phoneticPr fontId="5"/>
  </si>
  <si>
    <t>下欄でプルダウンリストから選択</t>
    <rPh sb="0" eb="1">
      <t>シタ</t>
    </rPh>
    <rPh sb="1" eb="2">
      <t>ラン</t>
    </rPh>
    <rPh sb="13" eb="15">
      <t>センタク</t>
    </rPh>
    <phoneticPr fontId="5"/>
  </si>
  <si>
    <t>・申請団体の種別
　「都道府県、指定都市」、「指定都市以外の市町村、特別区」、「非営利法人等」を選択</t>
    <rPh sb="48" eb="50">
      <t>センタク</t>
    </rPh>
    <phoneticPr fontId="5"/>
  </si>
  <si>
    <r>
      <t>　【</t>
    </r>
    <r>
      <rPr>
        <b/>
        <sz val="9"/>
        <color theme="1"/>
        <rFont val="ＭＳ Ｐゴシック"/>
        <family val="3"/>
        <charset val="128"/>
        <scheme val="minor"/>
      </rPr>
      <t>システム価格=④/③】
　</t>
    </r>
    <r>
      <rPr>
        <sz val="9"/>
        <color theme="1"/>
        <rFont val="ＭＳ Ｐゴシック"/>
        <family val="2"/>
        <scheme val="minor"/>
      </rPr>
      <t xml:space="preserve">単位出力当たりのシステム価格（円/kW)
</t>
    </r>
    <rPh sb="6" eb="8">
      <t>カカク</t>
    </rPh>
    <rPh sb="30" eb="31">
      <t>エン</t>
    </rPh>
    <phoneticPr fontId="5"/>
  </si>
  <si>
    <t xml:space="preserve">　【システム価格判定】
　申請者が「都道府県、指定都市」の場合、
  右記の要件を満たすかどうか判定
</t>
    <rPh sb="6" eb="8">
      <t>カカク</t>
    </rPh>
    <rPh sb="8" eb="10">
      <t>ハンテイ</t>
    </rPh>
    <rPh sb="13" eb="16">
      <t>シンセイシャ</t>
    </rPh>
    <rPh sb="18" eb="22">
      <t>トドウフケン</t>
    </rPh>
    <rPh sb="23" eb="25">
      <t>シテイ</t>
    </rPh>
    <rPh sb="25" eb="27">
      <t>トシ</t>
    </rPh>
    <rPh sb="29" eb="31">
      <t>バアイ</t>
    </rPh>
    <rPh sb="35" eb="37">
      <t>ウキ</t>
    </rPh>
    <rPh sb="38" eb="40">
      <t>ヨウケン</t>
    </rPh>
    <rPh sb="41" eb="42">
      <t>ミ</t>
    </rPh>
    <rPh sb="48" eb="50">
      <t>ハンテイ</t>
    </rPh>
    <phoneticPr fontId="5"/>
  </si>
  <si>
    <t xml:space="preserve">団体名 ：                                                                                     </t>
    <phoneticPr fontId="5"/>
  </si>
  <si>
    <t>連絡先（氏名、電話番号） ：</t>
    <rPh sb="0" eb="3">
      <t>レンラクサキ</t>
    </rPh>
    <rPh sb="4" eb="6">
      <t>シメイ</t>
    </rPh>
    <rPh sb="7" eb="9">
      <t>デンワ</t>
    </rPh>
    <rPh sb="9" eb="11">
      <t>バンゴウ</t>
    </rPh>
    <phoneticPr fontId="5"/>
  </si>
  <si>
    <t>【システム価格の範囲内・範囲外算定表】　　　　　　　　　　　
　　（注）　見積書（添付提出のこと）に基づき記載、金額は消費税抜きベースで記載、間接工事費・値引き等は、各項目に按分して記載のこと。　</t>
    <rPh sb="15" eb="17">
      <t>サンテイ</t>
    </rPh>
    <rPh sb="17" eb="18">
      <t>ヒョウ</t>
    </rPh>
    <rPh sb="34" eb="35">
      <t>チュウ</t>
    </rPh>
    <rPh sb="41" eb="43">
      <t>テンプ</t>
    </rPh>
    <rPh sb="43" eb="45">
      <t>テイシュツ</t>
    </rPh>
    <rPh sb="53" eb="55">
      <t>キサイ</t>
    </rPh>
    <rPh sb="56" eb="58">
      <t>キンガク</t>
    </rPh>
    <rPh sb="68" eb="70">
      <t>キサイ</t>
    </rPh>
    <rPh sb="71" eb="73">
      <t>カンセツ</t>
    </rPh>
    <rPh sb="73" eb="76">
      <t>コウジヒ</t>
    </rPh>
    <rPh sb="80" eb="81">
      <t>トウ</t>
    </rPh>
    <rPh sb="83" eb="84">
      <t>カク</t>
    </rPh>
    <rPh sb="91" eb="93">
      <t>キサイ</t>
    </rPh>
    <phoneticPr fontId="5"/>
  </si>
  <si>
    <t>（注）記載すべき欄：</t>
    <rPh sb="1" eb="2">
      <t>チュウ</t>
    </rPh>
    <rPh sb="3" eb="5">
      <t>キサイ</t>
    </rPh>
    <rPh sb="8" eb="9">
      <t>ラン</t>
    </rPh>
    <phoneticPr fontId="5"/>
  </si>
  <si>
    <t>以下の点に留意して導入する太陽電池出力を算定し、所定の記載欄に記載する。</t>
    <rPh sb="0" eb="2">
      <t>イカ</t>
    </rPh>
    <rPh sb="3" eb="4">
      <t>テン</t>
    </rPh>
    <rPh sb="5" eb="7">
      <t>リュウイ</t>
    </rPh>
    <rPh sb="9" eb="11">
      <t>ドウニュウ</t>
    </rPh>
    <rPh sb="13" eb="15">
      <t>タイヨウ</t>
    </rPh>
    <rPh sb="15" eb="17">
      <t>デンチ</t>
    </rPh>
    <rPh sb="17" eb="19">
      <t>シュツリョク</t>
    </rPh>
    <rPh sb="20" eb="22">
      <t>サンテイ</t>
    </rPh>
    <rPh sb="24" eb="26">
      <t>ショテイ</t>
    </rPh>
    <rPh sb="27" eb="29">
      <t>キサイ</t>
    </rPh>
    <rPh sb="29" eb="30">
      <t>ラン</t>
    </rPh>
    <rPh sb="31" eb="33">
      <t>キサイ</t>
    </rPh>
    <phoneticPr fontId="5"/>
  </si>
  <si>
    <t>⇒</t>
    <phoneticPr fontId="5"/>
  </si>
  <si>
    <r>
      <rPr>
        <b/>
        <sz val="9"/>
        <rFont val="ＭＳ Ｐゴシック"/>
        <family val="3"/>
        <charset val="128"/>
        <scheme val="minor"/>
      </rPr>
      <t>【システム価格要件の判定】</t>
    </r>
    <r>
      <rPr>
        <b/>
        <sz val="9"/>
        <color rgb="FFFF0000"/>
        <rFont val="ＭＳ Ｐゴシック"/>
        <family val="3"/>
        <charset val="128"/>
        <scheme val="minor"/>
      </rPr>
      <t xml:space="preserve">
＊</t>
    </r>
    <r>
      <rPr>
        <b/>
        <u/>
        <sz val="9"/>
        <color rgb="FFFF0000"/>
        <rFont val="ＭＳ Ｐゴシック"/>
        <family val="3"/>
        <charset val="128"/>
        <scheme val="minor"/>
      </rPr>
      <t>申請者が「都道府県、指定都市」</t>
    </r>
    <r>
      <rPr>
        <b/>
        <sz val="9"/>
        <color rgb="FFFF0000"/>
        <rFont val="ＭＳ Ｐゴシック"/>
        <family val="3"/>
        <charset val="128"/>
        <scheme val="minor"/>
      </rPr>
      <t>の場合　⇒上記③と④の数値から単位出力当たりのシステム価格⑤を算出し、システム価格判定。
＊それ以外の申請者の場合　　　　　　　　　 ⇒④を算定後、以下の⑤のチェックをパスして、「３．補助率、上限算定」へ移行。
                                                　　　 　　　　　　　　　　　　　　　　　　　　　 (※⑤の欄は表示されません。）</t>
    </r>
    <rPh sb="25" eb="27">
      <t>シテイ</t>
    </rPh>
    <rPh sb="27" eb="29">
      <t>トシ</t>
    </rPh>
    <rPh sb="35" eb="37">
      <t>ジョウキ</t>
    </rPh>
    <rPh sb="41" eb="43">
      <t>スウチ</t>
    </rPh>
    <rPh sb="45" eb="47">
      <t>タンイ</t>
    </rPh>
    <rPh sb="47" eb="49">
      <t>シュツリョク</t>
    </rPh>
    <rPh sb="49" eb="50">
      <t>ア</t>
    </rPh>
    <rPh sb="57" eb="59">
      <t>カカク</t>
    </rPh>
    <rPh sb="61" eb="63">
      <t>サンシュツ</t>
    </rPh>
    <rPh sb="69" eb="71">
      <t>カカク</t>
    </rPh>
    <rPh sb="71" eb="73">
      <t>ハンテイ</t>
    </rPh>
    <rPh sb="78" eb="80">
      <t>イガイ</t>
    </rPh>
    <rPh sb="81" eb="84">
      <t>シンセイシャ</t>
    </rPh>
    <rPh sb="85" eb="87">
      <t>バアイ</t>
    </rPh>
    <rPh sb="100" eb="102">
      <t>サンテイ</t>
    </rPh>
    <rPh sb="102" eb="103">
      <t>ゴ</t>
    </rPh>
    <rPh sb="104" eb="106">
      <t>イカ</t>
    </rPh>
    <rPh sb="122" eb="124">
      <t>ホジョ</t>
    </rPh>
    <rPh sb="124" eb="125">
      <t>リツ</t>
    </rPh>
    <rPh sb="126" eb="128">
      <t>ジョウゲン</t>
    </rPh>
    <rPh sb="128" eb="130">
      <t>サンテイ</t>
    </rPh>
    <rPh sb="132" eb="134">
      <t>イコウ</t>
    </rPh>
    <rPh sb="214" eb="215">
      <t>ラン</t>
    </rPh>
    <rPh sb="216" eb="218">
      <t>ヒョウジ</t>
    </rPh>
    <phoneticPr fontId="5"/>
  </si>
  <si>
    <t>注：個々の工事費目によっては、補助対象外経費が含まれる場合があります。</t>
    <rPh sb="0" eb="1">
      <t>チュウ</t>
    </rPh>
    <rPh sb="2" eb="4">
      <t>ココ</t>
    </rPh>
    <rPh sb="5" eb="7">
      <t>コウジ</t>
    </rPh>
    <rPh sb="7" eb="9">
      <t>ヒモク</t>
    </rPh>
    <rPh sb="15" eb="17">
      <t>ホジョ</t>
    </rPh>
    <rPh sb="17" eb="20">
      <t>タイショウガイ</t>
    </rPh>
    <rPh sb="20" eb="22">
      <t>ケイヒ</t>
    </rPh>
    <rPh sb="23" eb="24">
      <t>フク</t>
    </rPh>
    <rPh sb="27" eb="29">
      <t>バアイ</t>
    </rPh>
    <phoneticPr fontId="5"/>
  </si>
  <si>
    <t>以下の３－１、３－２、３－３の算定ケースの内、申請者の該当する欄に算定をおこなう。</t>
    <rPh sb="0" eb="2">
      <t>イカ</t>
    </rPh>
    <rPh sb="15" eb="17">
      <t>サンテイ</t>
    </rPh>
    <rPh sb="21" eb="22">
      <t>ウチ</t>
    </rPh>
    <rPh sb="23" eb="26">
      <t>シンセイシャ</t>
    </rPh>
    <rPh sb="27" eb="29">
      <t>ガイトウ</t>
    </rPh>
    <rPh sb="31" eb="32">
      <t>ラン</t>
    </rPh>
    <rPh sb="33" eb="35">
      <t>サンテイ</t>
    </rPh>
    <phoneticPr fontId="5"/>
  </si>
  <si>
    <r>
      <t>【太陽光発電設備「システム価格」、「補助率、上限」算定チェックシート</t>
    </r>
    <r>
      <rPr>
        <b/>
        <u/>
        <sz val="11"/>
        <color rgb="FFFF0000"/>
        <rFont val="ＭＳ Ｐゴシック"/>
        <family val="3"/>
        <charset val="128"/>
        <scheme val="minor"/>
      </rPr>
      <t>(第１号事業用）</t>
    </r>
    <r>
      <rPr>
        <u/>
        <sz val="11"/>
        <color theme="1"/>
        <rFont val="ＭＳ Ｐゴシック"/>
        <family val="2"/>
        <scheme val="minor"/>
      </rPr>
      <t>】</t>
    </r>
    <r>
      <rPr>
        <b/>
        <u/>
        <sz val="11"/>
        <color rgb="FFFF0000"/>
        <rFont val="ＭＳ Ｐゴシック"/>
        <family val="3"/>
        <charset val="128"/>
        <scheme val="minor"/>
      </rPr>
      <t>改訂版</t>
    </r>
    <rPh sb="18" eb="20">
      <t>ホジョ</t>
    </rPh>
    <rPh sb="20" eb="21">
      <t>リツ</t>
    </rPh>
    <rPh sb="22" eb="24">
      <t>ジョウゲン</t>
    </rPh>
    <rPh sb="25" eb="27">
      <t>サンテイ</t>
    </rPh>
    <rPh sb="35" eb="36">
      <t>ダイ</t>
    </rPh>
    <rPh sb="38" eb="40">
      <t>ジギョウ</t>
    </rPh>
    <rPh sb="43" eb="46">
      <t>カイテイバン</t>
    </rPh>
    <phoneticPr fontId="5"/>
  </si>
  <si>
    <t>※申請者は、すべての黄色の枠内について記載を行った上、本算定チェックシートを他の書類と一緒に提出すること。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</si>
</sst>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_ "/>
    <numFmt numFmtId="179" formatCode="#,##0_);[Red]\(#,##0\)"/>
    <numFmt numFmtId="180" formatCode="0_ "/>
  </numFmts>
  <fonts count="25" x14ac:knownFonts="1">
    <font>
      <sz val="11"/>
      <color theme="1"/>
      <name val="ＭＳ Ｐゴシック"/>
      <charset val="128"/>
      <scheme val="minor"/>
    </font>
    <font>
      <sz val="9"/>
      <color theme="1"/>
      <name val="ＭＳ Ｐゴシック"/>
      <family val="2"/>
      <scheme val="minor"/>
    </font>
    <font>
      <u/>
      <sz val="9"/>
      <color theme="1"/>
      <name val="ＭＳ Ｐゴシック"/>
      <family val="2"/>
      <scheme val="minor"/>
    </font>
    <font>
      <sz val="9"/>
      <name val="ＭＳ Ｐゴシック"/>
      <family val="2"/>
      <scheme val="minor"/>
    </font>
    <font>
      <sz val="9"/>
      <color theme="1"/>
      <name val="ＭＳ Ｐゴシック"/>
      <family val="3"/>
      <charset val="128"/>
    </font>
    <font>
      <sz val="6"/>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sz val="9"/>
      <color rgb="FFFF0000"/>
      <name val="ＭＳ Ｐゴシック"/>
      <family val="3"/>
      <charset val="128"/>
      <scheme val="minor"/>
    </font>
    <font>
      <u/>
      <sz val="11"/>
      <color theme="1"/>
      <name val="ＭＳ Ｐゴシック"/>
      <family val="2"/>
      <scheme val="minor"/>
    </font>
    <font>
      <u/>
      <sz val="12"/>
      <color theme="1"/>
      <name val="ＭＳ Ｐゴシック"/>
      <family val="2"/>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b/>
      <u/>
      <sz val="11"/>
      <color rgb="FFFF0000"/>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u/>
      <sz val="10"/>
      <color theme="1"/>
      <name val="ＭＳ Ｐゴシック"/>
      <family val="3"/>
      <charset val="128"/>
    </font>
    <font>
      <b/>
      <sz val="9"/>
      <name val="ＭＳ Ｐゴシック"/>
      <family val="3"/>
      <charset val="128"/>
      <scheme val="minor"/>
    </font>
    <font>
      <b/>
      <u/>
      <sz val="9"/>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4">
    <xf numFmtId="0" fontId="0" fillId="0" borderId="0">
      <alignment vertical="center"/>
    </xf>
    <xf numFmtId="38" fontId="18"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cellStyleXfs>
  <cellXfs count="131">
    <xf numFmtId="0" fontId="0" fillId="0" borderId="0" xfId="0">
      <alignment vertical="center"/>
    </xf>
    <xf numFmtId="0" fontId="1" fillId="0" borderId="0" xfId="0" applyFont="1" applyProtection="1">
      <alignment vertical="center"/>
    </xf>
    <xf numFmtId="0" fontId="7" fillId="0" borderId="0" xfId="0" applyFont="1" applyProtection="1">
      <alignment vertical="center"/>
    </xf>
    <xf numFmtId="0" fontId="0" fillId="0" borderId="0" xfId="0" applyProtection="1">
      <alignment vertical="center"/>
    </xf>
    <xf numFmtId="0" fontId="1" fillId="0" borderId="0" xfId="0" applyFont="1" applyBorder="1" applyProtection="1">
      <alignment vertical="center"/>
    </xf>
    <xf numFmtId="0" fontId="12" fillId="0" borderId="0" xfId="0" applyFont="1" applyProtection="1">
      <alignment vertical="center"/>
    </xf>
    <xf numFmtId="0" fontId="14" fillId="0" borderId="0" xfId="0" applyFont="1" applyProtection="1">
      <alignment vertical="center"/>
    </xf>
    <xf numFmtId="0" fontId="13" fillId="0" borderId="0" xfId="0" applyFont="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16" fillId="0" borderId="0" xfId="0" applyFont="1" applyProtection="1">
      <alignment vertical="center"/>
    </xf>
    <xf numFmtId="0" fontId="0" fillId="0" borderId="0" xfId="0" applyAlignment="1" applyProtection="1">
      <alignment horizontal="left" vertical="top" wrapText="1"/>
    </xf>
    <xf numFmtId="0" fontId="1" fillId="0" borderId="0" xfId="0" applyFont="1" applyAlignment="1" applyProtection="1">
      <alignment horizontal="center" vertical="center"/>
    </xf>
    <xf numFmtId="0" fontId="7" fillId="0" borderId="0" xfId="0" applyFont="1" applyAlignment="1" applyProtection="1">
      <alignment horizontal="left" vertical="top" wrapTex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5" fillId="0" borderId="0" xfId="0" applyFont="1" applyProtection="1">
      <alignment vertical="center"/>
    </xf>
    <xf numFmtId="0" fontId="1" fillId="0" borderId="0" xfId="0" applyFont="1" applyBorder="1" applyAlignment="1" applyProtection="1">
      <alignment horizontal="left" vertical="center"/>
    </xf>
    <xf numFmtId="0" fontId="0" fillId="0" borderId="0" xfId="0" applyBorder="1" applyAlignment="1" applyProtection="1">
      <alignment vertical="center"/>
    </xf>
    <xf numFmtId="178" fontId="1" fillId="0" borderId="0" xfId="0" applyNumberFormat="1"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left" vertical="center"/>
    </xf>
    <xf numFmtId="0" fontId="1" fillId="0" borderId="5" xfId="0" applyFont="1" applyBorder="1" applyAlignment="1" applyProtection="1">
      <alignment horizontal="center" vertical="center" wrapText="1"/>
    </xf>
    <xf numFmtId="0" fontId="1" fillId="0" borderId="5" xfId="0" applyFont="1" applyBorder="1" applyAlignment="1" applyProtection="1">
      <alignment vertical="center" wrapText="1"/>
    </xf>
    <xf numFmtId="0" fontId="1" fillId="0" borderId="6" xfId="0" applyNumberFormat="1" applyFont="1" applyBorder="1" applyAlignment="1" applyProtection="1">
      <alignment vertical="center"/>
    </xf>
    <xf numFmtId="0" fontId="1" fillId="0" borderId="5" xfId="0" applyFont="1" applyBorder="1" applyAlignment="1" applyProtection="1">
      <alignment horizontal="left" vertical="top" wrapText="1"/>
    </xf>
    <xf numFmtId="0" fontId="1" fillId="0" borderId="5" xfId="0" applyFont="1" applyFill="1" applyBorder="1" applyAlignment="1" applyProtection="1">
      <alignment horizontal="center" vertical="top"/>
    </xf>
    <xf numFmtId="0" fontId="1" fillId="2" borderId="5" xfId="0" applyFont="1" applyFill="1" applyBorder="1" applyProtection="1">
      <alignment vertical="center"/>
      <protection locked="0"/>
    </xf>
    <xf numFmtId="38" fontId="1" fillId="2" borderId="5" xfId="1" applyFont="1" applyFill="1" applyBorder="1" applyProtection="1">
      <alignment vertical="center"/>
      <protection locked="0"/>
    </xf>
    <xf numFmtId="0" fontId="3" fillId="0" borderId="5"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1" fillId="0" borderId="5" xfId="0" applyFont="1" applyBorder="1" applyAlignment="1" applyProtection="1">
      <alignment vertical="center"/>
    </xf>
    <xf numFmtId="0" fontId="0" fillId="0" borderId="7" xfId="0" applyBorder="1" applyAlignment="1" applyProtection="1">
      <alignment horizontal="left" vertical="top" wrapText="1"/>
    </xf>
    <xf numFmtId="0" fontId="1" fillId="0" borderId="7" xfId="0" applyFont="1" applyBorder="1" applyProtection="1">
      <alignment vertical="center"/>
    </xf>
    <xf numFmtId="0" fontId="7" fillId="0" borderId="7" xfId="0" applyFont="1" applyBorder="1" applyProtection="1">
      <alignment vertical="center"/>
    </xf>
    <xf numFmtId="0" fontId="11" fillId="0" borderId="7" xfId="0" applyFont="1" applyBorder="1" applyAlignment="1" applyProtection="1">
      <alignment horizontal="center" vertical="center" wrapText="1"/>
    </xf>
    <xf numFmtId="0" fontId="0" fillId="0" borderId="0" xfId="0" applyBorder="1" applyAlignment="1" applyProtection="1">
      <alignment horizontal="left" vertical="top" wrapText="1"/>
    </xf>
    <xf numFmtId="0" fontId="15" fillId="0" borderId="0" xfId="0" applyFont="1" applyBorder="1" applyProtection="1">
      <alignment vertical="center"/>
    </xf>
    <xf numFmtId="38" fontId="1" fillId="0" borderId="8" xfId="1" applyFont="1" applyBorder="1" applyProtection="1">
      <alignment vertical="center"/>
    </xf>
    <xf numFmtId="178" fontId="15" fillId="0" borderId="0" xfId="0" applyNumberFormat="1" applyFont="1" applyBorder="1" applyProtection="1">
      <alignment vertical="center"/>
    </xf>
    <xf numFmtId="0" fontId="7" fillId="0" borderId="0" xfId="0" applyFont="1" applyBorder="1" applyProtection="1">
      <alignment vertical="center"/>
    </xf>
    <xf numFmtId="178" fontId="7" fillId="0" borderId="0" xfId="0" applyNumberFormat="1" applyFont="1" applyProtection="1">
      <alignment vertical="center"/>
    </xf>
    <xf numFmtId="0" fontId="1" fillId="0" borderId="0" xfId="0" applyFont="1" applyAlignment="1" applyProtection="1">
      <alignment horizontal="left" vertical="top" wrapText="1"/>
    </xf>
    <xf numFmtId="0" fontId="14" fillId="0" borderId="0" xfId="0" applyFont="1" applyAlignment="1" applyProtection="1">
      <alignment horizontal="left" vertical="top" wrapText="1"/>
    </xf>
    <xf numFmtId="0" fontId="1" fillId="0" borderId="0" xfId="0" applyFont="1" applyAlignment="1" applyProtection="1">
      <alignment horizontal="left" vertical="center"/>
    </xf>
    <xf numFmtId="0" fontId="1" fillId="0" borderId="0" xfId="0" applyNumberFormat="1" applyFont="1" applyAlignment="1" applyProtection="1">
      <alignment horizontal="left" vertical="top" wrapText="1"/>
    </xf>
    <xf numFmtId="0" fontId="1" fillId="0" borderId="0" xfId="0" applyNumberFormat="1" applyFont="1" applyBorder="1" applyAlignment="1" applyProtection="1">
      <alignment horizontal="right" vertical="center"/>
    </xf>
    <xf numFmtId="178" fontId="15" fillId="0" borderId="0" xfId="0" applyNumberFormat="1" applyFont="1" applyProtection="1">
      <alignment vertical="center"/>
    </xf>
    <xf numFmtId="0" fontId="7" fillId="0" borderId="0" xfId="0" applyFont="1" applyAlignment="1" applyProtection="1">
      <alignment vertical="center" wrapText="1"/>
    </xf>
    <xf numFmtId="176" fontId="1" fillId="0" borderId="0" xfId="0" applyNumberFormat="1" applyFont="1" applyBorder="1" applyProtection="1">
      <alignment vertical="center"/>
    </xf>
    <xf numFmtId="176" fontId="7" fillId="0" borderId="0" xfId="0" applyNumberFormat="1" applyFont="1" applyBorder="1" applyAlignment="1" applyProtection="1">
      <alignment horizontal="left" vertical="top" wrapText="1"/>
    </xf>
    <xf numFmtId="0" fontId="8" fillId="0" borderId="0" xfId="0" applyFont="1" applyProtection="1">
      <alignment vertical="center"/>
    </xf>
    <xf numFmtId="176" fontId="7" fillId="0" borderId="0" xfId="0" applyNumberFormat="1" applyFont="1" applyProtection="1">
      <alignment vertical="center"/>
    </xf>
    <xf numFmtId="0" fontId="9" fillId="0" borderId="0" xfId="0" applyFont="1" applyProtection="1">
      <alignment vertical="center"/>
    </xf>
    <xf numFmtId="0" fontId="10" fillId="0" borderId="3" xfId="0" applyFont="1" applyBorder="1" applyProtection="1">
      <alignment vertical="center"/>
    </xf>
    <xf numFmtId="179" fontId="10" fillId="0" borderId="8" xfId="0" applyNumberFormat="1" applyFont="1" applyBorder="1" applyAlignment="1" applyProtection="1">
      <alignment horizontal="right" vertical="center"/>
    </xf>
    <xf numFmtId="0" fontId="9" fillId="0" borderId="0" xfId="0" applyFont="1" applyBorder="1" applyProtection="1">
      <alignment vertical="center"/>
    </xf>
    <xf numFmtId="0" fontId="10" fillId="0" borderId="0" xfId="0" applyFont="1" applyBorder="1" applyProtection="1">
      <alignment vertical="center"/>
    </xf>
    <xf numFmtId="0" fontId="10" fillId="0" borderId="0" xfId="0" applyFont="1" applyProtection="1">
      <alignment vertical="center"/>
    </xf>
    <xf numFmtId="176" fontId="9" fillId="0" borderId="0" xfId="0" applyNumberFormat="1" applyFont="1" applyProtection="1">
      <alignment vertical="center"/>
    </xf>
    <xf numFmtId="49" fontId="9" fillId="0" borderId="0" xfId="0" applyNumberFormat="1" applyFont="1" applyAlignment="1" applyProtection="1">
      <alignment horizontal="left" vertical="center"/>
    </xf>
    <xf numFmtId="178" fontId="9" fillId="0" borderId="0" xfId="0" applyNumberFormat="1" applyFont="1" applyProtection="1">
      <alignment vertical="center"/>
    </xf>
    <xf numFmtId="0" fontId="9" fillId="0" borderId="3" xfId="0" applyFont="1" applyFill="1" applyBorder="1" applyAlignment="1" applyProtection="1">
      <alignment horizontal="left" vertical="center"/>
    </xf>
    <xf numFmtId="177" fontId="9" fillId="3" borderId="5" xfId="0" applyNumberFormat="1" applyFont="1" applyFill="1" applyBorder="1" applyAlignment="1" applyProtection="1">
      <alignment horizontal="right" vertical="center"/>
    </xf>
    <xf numFmtId="0" fontId="9" fillId="0" borderId="3" xfId="0" applyFont="1" applyBorder="1" applyProtection="1">
      <alignment vertical="center"/>
    </xf>
    <xf numFmtId="0" fontId="9" fillId="0" borderId="0" xfId="0" applyNumberFormat="1" applyFont="1" applyBorder="1" applyAlignment="1" applyProtection="1">
      <alignment horizontal="right" vertical="center"/>
    </xf>
    <xf numFmtId="0" fontId="9" fillId="0" borderId="3" xfId="0" applyFont="1" applyBorder="1" applyAlignment="1" applyProtection="1">
      <alignment vertical="center" wrapText="1"/>
    </xf>
    <xf numFmtId="0" fontId="19" fillId="0" borderId="0" xfId="0" applyFont="1" applyBorder="1" applyAlignment="1" applyProtection="1">
      <alignment horizontal="center" vertical="center"/>
    </xf>
    <xf numFmtId="176" fontId="1" fillId="2" borderId="5" xfId="0" applyNumberFormat="1" applyFont="1" applyFill="1" applyBorder="1" applyAlignment="1" applyProtection="1">
      <alignment horizontal="center" vertical="center"/>
      <protection locked="0"/>
    </xf>
    <xf numFmtId="176" fontId="1" fillId="2" borderId="6" xfId="0" applyNumberFormat="1" applyFont="1" applyFill="1" applyBorder="1" applyAlignment="1" applyProtection="1">
      <alignment horizontal="center" vertical="center"/>
      <protection locked="0"/>
    </xf>
    <xf numFmtId="176" fontId="1" fillId="0" borderId="8" xfId="0" applyNumberFormat="1" applyFont="1" applyFill="1" applyBorder="1" applyAlignment="1" applyProtection="1">
      <alignment horizontal="center" vertical="center"/>
    </xf>
    <xf numFmtId="0" fontId="0" fillId="0" borderId="0" xfId="0" applyAlignment="1" applyProtection="1">
      <alignment horizontal="center" vertical="center"/>
    </xf>
    <xf numFmtId="180" fontId="9" fillId="3" borderId="0" xfId="0" applyNumberFormat="1" applyFont="1" applyFill="1" applyAlignment="1" applyProtection="1">
      <alignment horizontal="right" vertical="center"/>
    </xf>
    <xf numFmtId="38" fontId="10" fillId="0" borderId="8" xfId="1" applyFont="1" applyBorder="1" applyAlignment="1" applyProtection="1">
      <alignment horizontal="right" vertical="center"/>
    </xf>
    <xf numFmtId="177" fontId="10" fillId="0" borderId="8" xfId="0" applyNumberFormat="1" applyFont="1" applyBorder="1" applyAlignment="1" applyProtection="1">
      <alignment horizontal="right" vertical="center"/>
    </xf>
    <xf numFmtId="0" fontId="0" fillId="3" borderId="0" xfId="0" applyFill="1" applyProtection="1">
      <alignment vertical="center"/>
    </xf>
    <xf numFmtId="0" fontId="14" fillId="3" borderId="0" xfId="0" applyFont="1" applyFill="1" applyProtection="1">
      <alignment vertical="center"/>
    </xf>
    <xf numFmtId="0" fontId="9" fillId="3" borderId="0" xfId="0" applyFont="1" applyFill="1" applyProtection="1">
      <alignment vertical="center"/>
    </xf>
    <xf numFmtId="0" fontId="0" fillId="0" borderId="0" xfId="0" applyBorder="1" applyAlignment="1">
      <alignment vertical="center"/>
    </xf>
    <xf numFmtId="0" fontId="0" fillId="0" borderId="5" xfId="0" applyBorder="1" applyProtection="1">
      <alignment vertical="center"/>
      <protection locked="0"/>
    </xf>
    <xf numFmtId="0" fontId="1" fillId="2" borderId="1" xfId="0" applyFont="1" applyFill="1" applyBorder="1" applyProtection="1">
      <alignment vertical="center"/>
      <protection locked="0"/>
    </xf>
    <xf numFmtId="0" fontId="1" fillId="2" borderId="2" xfId="0" applyFont="1" applyFill="1" applyBorder="1" applyProtection="1">
      <alignment vertical="center"/>
      <protection locked="0"/>
    </xf>
    <xf numFmtId="0" fontId="7" fillId="0" borderId="0" xfId="3" applyFont="1">
      <alignment vertical="center"/>
    </xf>
    <xf numFmtId="0" fontId="1" fillId="0" borderId="0" xfId="3" applyFont="1">
      <alignment vertical="center"/>
    </xf>
    <xf numFmtId="0" fontId="0" fillId="0" borderId="0" xfId="0" applyAlignment="1" applyProtection="1">
      <alignment horizontal="left" vertical="top" wrapText="1"/>
    </xf>
    <xf numFmtId="38" fontId="1" fillId="0" borderId="0" xfId="1" applyFont="1" applyBorder="1" applyProtection="1">
      <alignment vertical="center"/>
    </xf>
    <xf numFmtId="0" fontId="19" fillId="0" borderId="0" xfId="0" applyFont="1" applyBorder="1" applyAlignment="1" applyProtection="1">
      <alignment horizontal="center" vertical="center"/>
      <protection locked="0"/>
    </xf>
    <xf numFmtId="0" fontId="1" fillId="2" borderId="1" xfId="0" applyFont="1" applyFill="1" applyBorder="1" applyProtection="1">
      <alignment vertical="center"/>
    </xf>
    <xf numFmtId="0" fontId="7" fillId="2" borderId="2" xfId="0" applyFont="1" applyFill="1" applyBorder="1" applyProtection="1">
      <alignment vertical="center"/>
      <protection locked="0"/>
    </xf>
    <xf numFmtId="0" fontId="7" fillId="2" borderId="2" xfId="0" applyFont="1" applyFill="1" applyBorder="1" applyProtection="1">
      <alignment vertical="center"/>
    </xf>
    <xf numFmtId="0" fontId="0" fillId="2" borderId="0" xfId="0" applyFill="1" applyProtection="1">
      <alignment vertical="center"/>
    </xf>
    <xf numFmtId="0" fontId="1" fillId="0" borderId="0" xfId="3" applyFont="1" applyAlignment="1" applyProtection="1">
      <alignment horizontal="center" vertical="center"/>
    </xf>
    <xf numFmtId="0" fontId="1" fillId="0" borderId="0" xfId="0" applyFont="1" applyAlignment="1" applyProtection="1">
      <alignment horizontal="right" vertical="center"/>
    </xf>
    <xf numFmtId="0" fontId="10" fillId="0" borderId="0" xfId="0" applyFont="1" applyAlignment="1" applyProtection="1">
      <alignment vertical="center" wrapText="1"/>
    </xf>
    <xf numFmtId="0" fontId="0" fillId="0" borderId="0" xfId="0" applyAlignment="1">
      <alignment vertical="center" wrapText="1"/>
    </xf>
    <xf numFmtId="0" fontId="7" fillId="0" borderId="14" xfId="0" applyFont="1" applyBorder="1" applyAlignment="1" applyProtection="1">
      <alignment horizontal="center" vertical="center"/>
    </xf>
    <xf numFmtId="0" fontId="20" fillId="0" borderId="0" xfId="0" applyFont="1" applyAlignment="1" applyProtection="1">
      <alignment horizontal="left" vertical="top" wrapText="1"/>
    </xf>
    <xf numFmtId="0" fontId="0" fillId="0" borderId="0" xfId="0" applyAlignment="1">
      <alignment vertical="center"/>
    </xf>
    <xf numFmtId="176" fontId="15" fillId="0" borderId="0" xfId="0" applyNumberFormat="1" applyFont="1" applyAlignment="1" applyProtection="1">
      <alignment horizontal="left" vertical="top" wrapText="1"/>
    </xf>
    <xf numFmtId="0" fontId="0" fillId="0" borderId="0" xfId="0" applyAlignment="1" applyProtection="1">
      <alignment horizontal="left" vertical="top" wrapText="1"/>
    </xf>
    <xf numFmtId="176" fontId="7" fillId="0" borderId="9" xfId="0" applyNumberFormat="1"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7" fillId="0" borderId="0" xfId="0" applyFont="1" applyAlignment="1" applyProtection="1">
      <alignment horizontal="left" vertical="top" wrapText="1"/>
    </xf>
    <xf numFmtId="0" fontId="1" fillId="0" borderId="0" xfId="0" applyFont="1" applyBorder="1" applyAlignment="1" applyProtection="1">
      <alignment horizontal="left" vertical="top" wrapText="1"/>
    </xf>
    <xf numFmtId="0" fontId="15" fillId="0" borderId="0" xfId="0" applyFont="1" applyAlignment="1" applyProtection="1">
      <alignment horizontal="left" vertical="top" wrapText="1"/>
    </xf>
    <xf numFmtId="0" fontId="9" fillId="0" borderId="3" xfId="0" applyFont="1" applyBorder="1" applyAlignment="1" applyProtection="1">
      <alignment horizontal="left" vertical="top" wrapText="1"/>
    </xf>
    <xf numFmtId="179" fontId="10" fillId="3" borderId="6" xfId="0" applyNumberFormat="1" applyFont="1" applyFill="1" applyBorder="1" applyAlignment="1" applyProtection="1">
      <alignment horizontal="right" vertical="center" wrapText="1"/>
    </xf>
    <xf numFmtId="179" fontId="9" fillId="3" borderId="12" xfId="0" applyNumberFormat="1" applyFont="1" applyFill="1" applyBorder="1" applyAlignment="1" applyProtection="1">
      <alignment horizontal="right" vertical="center" wrapText="1"/>
    </xf>
    <xf numFmtId="0" fontId="11" fillId="0" borderId="3" xfId="0" applyFont="1" applyBorder="1" applyAlignment="1" applyProtection="1">
      <alignment horizontal="center" vertical="center"/>
    </xf>
    <xf numFmtId="0" fontId="7" fillId="0" borderId="4" xfId="0" applyFont="1" applyBorder="1" applyAlignment="1" applyProtection="1">
      <alignment vertical="center"/>
    </xf>
    <xf numFmtId="0" fontId="7" fillId="0" borderId="3" xfId="0" applyFont="1" applyBorder="1" applyAlignment="1" applyProtection="1">
      <alignment horizontal="center" vertical="center" wrapText="1"/>
    </xf>
    <xf numFmtId="0" fontId="19" fillId="0" borderId="6"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0" fillId="0" borderId="0" xfId="0" applyAlignment="1" applyProtection="1">
      <alignment horizontal="left" vertical="top"/>
    </xf>
    <xf numFmtId="0" fontId="4" fillId="0" borderId="1" xfId="0" applyFont="1" applyBorder="1" applyAlignment="1" applyProtection="1">
      <alignment vertical="top" wrapText="1"/>
    </xf>
    <xf numFmtId="0" fontId="0" fillId="0" borderId="1" xfId="0" applyBorder="1" applyAlignment="1" applyProtection="1">
      <alignment vertical="top" wrapText="1"/>
    </xf>
    <xf numFmtId="0" fontId="1" fillId="0" borderId="5" xfId="0" applyFont="1" applyBorder="1" applyAlignment="1" applyProtection="1">
      <alignment vertical="center"/>
    </xf>
    <xf numFmtId="0" fontId="0" fillId="0" borderId="5" xfId="0" applyBorder="1" applyAlignment="1" applyProtection="1">
      <alignment vertical="center"/>
    </xf>
    <xf numFmtId="0" fontId="10" fillId="2" borderId="9" xfId="0" applyFont="1" applyFill="1" applyBorder="1" applyAlignment="1" applyProtection="1">
      <alignment horizontal="center" vertical="center"/>
      <protection locked="0"/>
    </xf>
    <xf numFmtId="0" fontId="10" fillId="2" borderId="11" xfId="0" applyFont="1" applyFill="1" applyBorder="1" applyAlignment="1" applyProtection="1">
      <alignment vertical="center"/>
      <protection locked="0"/>
    </xf>
    <xf numFmtId="0" fontId="1" fillId="0" borderId="3" xfId="0" applyFont="1" applyBorder="1" applyAlignment="1" applyProtection="1">
      <alignment horizontal="left" vertical="center"/>
    </xf>
    <xf numFmtId="0" fontId="0" fillId="0" borderId="4" xfId="0" applyBorder="1" applyAlignment="1" applyProtection="1">
      <alignment vertical="center"/>
    </xf>
    <xf numFmtId="0" fontId="7" fillId="0" borderId="3" xfId="0" applyFont="1" applyBorder="1" applyAlignment="1" applyProtection="1">
      <alignment horizontal="left" vertical="center"/>
    </xf>
    <xf numFmtId="0" fontId="0" fillId="0" borderId="2" xfId="0" applyBorder="1" applyAlignment="1" applyProtection="1">
      <alignment vertical="center"/>
    </xf>
    <xf numFmtId="0" fontId="3" fillId="0" borderId="3" xfId="0" applyFont="1" applyBorder="1" applyAlignment="1" applyProtection="1">
      <alignment vertical="center" wrapText="1"/>
    </xf>
    <xf numFmtId="0" fontId="0" fillId="0" borderId="4" xfId="0" applyBorder="1" applyAlignment="1" applyProtection="1">
      <alignment vertical="center" wrapText="1"/>
    </xf>
    <xf numFmtId="0" fontId="22" fillId="0" borderId="0" xfId="0" applyFont="1" applyAlignment="1" applyProtection="1">
      <alignment horizontal="left" vertical="top" wrapText="1"/>
    </xf>
    <xf numFmtId="0" fontId="9" fillId="0" borderId="0" xfId="0" applyFont="1" applyAlignment="1">
      <alignment horizontal="left" vertical="top" wrapText="1"/>
    </xf>
  </cellXfs>
  <cellStyles count="4">
    <cellStyle name="桁区切り" xfId="1" builtinId="6"/>
    <cellStyle name="桁区切り 2" xfId="2"/>
    <cellStyle name="標準" xfId="0" builtinId="0"/>
    <cellStyle name="標準 2" xfId="3"/>
  </cellStyles>
  <dxfs count="6">
    <dxf>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tint="-0.499984740745262"/>
        </patternFill>
      </fill>
    </dxf>
    <dxf>
      <fill>
        <patternFill>
          <bgColor theme="0" tint="-0.499984740745262"/>
        </patternFill>
      </fill>
    </dxf>
  </dxfs>
  <tableStyles count="0" defaultTableStyle="TableStyleMedium2"/>
  <colors>
    <mruColors>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628650</xdr:colOff>
      <xdr:row>47</xdr:row>
      <xdr:rowOff>251113</xdr:rowOff>
    </xdr:from>
    <xdr:to>
      <xdr:col>7</xdr:col>
      <xdr:colOff>38100</xdr:colOff>
      <xdr:row>55</xdr:row>
      <xdr:rowOff>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628650" y="10157113"/>
          <a:ext cx="6848475" cy="2358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08"/>
  <sheetViews>
    <sheetView showZeros="0" tabSelected="1" topLeftCell="A4" zoomScale="110" zoomScaleNormal="110" workbookViewId="0">
      <selection activeCell="A9" sqref="A9"/>
    </sheetView>
  </sheetViews>
  <sheetFormatPr defaultColWidth="9" defaultRowHeight="13.5" x14ac:dyDescent="0.15"/>
  <cols>
    <col min="1" max="1" width="10.25" style="1" customWidth="1"/>
    <col min="2" max="2" width="33.625" style="1" customWidth="1"/>
    <col min="3" max="3" width="15.875" style="1" customWidth="1"/>
    <col min="4" max="4" width="16.625" style="1" customWidth="1"/>
    <col min="5" max="5" width="4.25" style="1" customWidth="1"/>
    <col min="6" max="6" width="18.375" style="1" customWidth="1"/>
    <col min="7" max="7" width="9" style="2"/>
    <col min="8" max="8" width="5" style="2" customWidth="1"/>
    <col min="9" max="9" width="4" style="3" hidden="1" customWidth="1"/>
    <col min="10" max="10" width="9" style="3" hidden="1" customWidth="1"/>
    <col min="11" max="12" width="9" style="3" customWidth="1"/>
    <col min="13" max="16384" width="9" style="3"/>
  </cols>
  <sheetData>
    <row r="1" spans="1:11" x14ac:dyDescent="0.15">
      <c r="A1" s="1" t="s">
        <v>36</v>
      </c>
      <c r="F1" s="82" t="s">
        <v>81</v>
      </c>
    </row>
    <row r="2" spans="1:11" x14ac:dyDescent="0.15">
      <c r="F2" s="4"/>
    </row>
    <row r="3" spans="1:11" x14ac:dyDescent="0.15">
      <c r="B3" s="5" t="s">
        <v>104</v>
      </c>
      <c r="C3" s="6"/>
      <c r="D3" s="6"/>
      <c r="E3" s="6"/>
      <c r="F3" s="6"/>
      <c r="G3" s="1"/>
      <c r="H3" s="1"/>
    </row>
    <row r="4" spans="1:11" ht="14.25" x14ac:dyDescent="0.15">
      <c r="B4" s="7"/>
    </row>
    <row r="5" spans="1:11" x14ac:dyDescent="0.15">
      <c r="A5" s="82" t="s">
        <v>95</v>
      </c>
      <c r="B5" s="82" t="s">
        <v>0</v>
      </c>
      <c r="C5" s="89"/>
      <c r="F5" s="94" t="s">
        <v>98</v>
      </c>
      <c r="G5" s="92"/>
    </row>
    <row r="6" spans="1:11" ht="13.5" customHeight="1" x14ac:dyDescent="0.15">
      <c r="A6" s="83" t="s">
        <v>96</v>
      </c>
      <c r="B6" s="90"/>
      <c r="C6" s="91"/>
    </row>
    <row r="7" spans="1:11" x14ac:dyDescent="0.15">
      <c r="A7" s="8"/>
      <c r="B7" s="4"/>
    </row>
    <row r="8" spans="1:11" x14ac:dyDescent="0.15">
      <c r="A8" s="4" t="s">
        <v>105</v>
      </c>
      <c r="B8" s="85"/>
      <c r="C8" s="84"/>
      <c r="D8" s="84"/>
      <c r="E8" s="84"/>
      <c r="H8" s="3"/>
      <c r="J8" s="77"/>
    </row>
    <row r="9" spans="1:11" x14ac:dyDescent="0.15">
      <c r="A9" s="8"/>
      <c r="B9" s="4"/>
      <c r="C9" s="2"/>
      <c r="D9" s="2"/>
      <c r="E9" s="2"/>
      <c r="F9" s="2"/>
      <c r="G9"/>
    </row>
    <row r="10" spans="1:11" ht="14.25" thickBot="1" x14ac:dyDescent="0.2">
      <c r="A10" s="59" t="s">
        <v>86</v>
      </c>
      <c r="C10" s="2"/>
      <c r="D10" s="2"/>
      <c r="E10" s="2"/>
      <c r="F10" s="97" t="s">
        <v>91</v>
      </c>
      <c r="G10" s="97"/>
      <c r="I10" s="3">
        <v>1</v>
      </c>
      <c r="J10" s="78" t="s">
        <v>88</v>
      </c>
      <c r="K10" s="74"/>
    </row>
    <row r="11" spans="1:11" ht="31.5" customHeight="1" thickBot="1" x14ac:dyDescent="0.2">
      <c r="A11" s="3"/>
      <c r="B11" s="129" t="s">
        <v>92</v>
      </c>
      <c r="C11" s="130"/>
      <c r="D11" s="130"/>
      <c r="E11" s="93" t="s">
        <v>100</v>
      </c>
      <c r="F11" s="121"/>
      <c r="G11" s="122"/>
      <c r="H11" s="80"/>
      <c r="I11" s="3">
        <v>2</v>
      </c>
      <c r="J11" s="79" t="s">
        <v>89</v>
      </c>
      <c r="K11" s="74"/>
    </row>
    <row r="12" spans="1:11" x14ac:dyDescent="0.15">
      <c r="A12" s="8"/>
      <c r="B12" s="9"/>
      <c r="I12" s="3">
        <v>3</v>
      </c>
      <c r="J12" s="77" t="s">
        <v>87</v>
      </c>
      <c r="K12" s="74"/>
    </row>
    <row r="13" spans="1:11" x14ac:dyDescent="0.15">
      <c r="A13" s="10" t="s">
        <v>37</v>
      </c>
      <c r="B13" s="10"/>
      <c r="J13" s="77"/>
      <c r="K13" s="74"/>
    </row>
    <row r="14" spans="1:11" x14ac:dyDescent="0.15">
      <c r="A14" s="8"/>
      <c r="B14" s="1" t="s">
        <v>99</v>
      </c>
      <c r="C14" s="2"/>
      <c r="D14" s="2"/>
      <c r="J14" s="81" t="str">
        <f>IF(F11="都道府県、指定都市",1,IF(F11="指定都市以外の市町村、特別区",2,IF(F11="非営利法人等",3,"")))</f>
        <v/>
      </c>
    </row>
    <row r="15" spans="1:11" ht="34.5" customHeight="1" x14ac:dyDescent="0.15">
      <c r="A15" s="8"/>
      <c r="B15" s="106" t="s">
        <v>59</v>
      </c>
      <c r="C15" s="116"/>
      <c r="D15" s="116"/>
      <c r="E15" s="116"/>
      <c r="F15" s="116"/>
    </row>
    <row r="16" spans="1:11" ht="12.75" customHeight="1" x14ac:dyDescent="0.15">
      <c r="A16" s="8"/>
      <c r="B16" s="11"/>
      <c r="D16" s="12" t="s">
        <v>38</v>
      </c>
      <c r="E16" s="13"/>
      <c r="J16" s="73"/>
    </row>
    <row r="17" spans="1:9" ht="13.5" customHeight="1" x14ac:dyDescent="0.15">
      <c r="A17" s="8"/>
      <c r="B17" s="123" t="s">
        <v>1</v>
      </c>
      <c r="C17" s="124"/>
      <c r="D17" s="70"/>
      <c r="E17" s="14" t="s">
        <v>2</v>
      </c>
      <c r="F17" s="1" t="s">
        <v>3</v>
      </c>
    </row>
    <row r="18" spans="1:9" ht="13.5" customHeight="1" thickBot="1" x14ac:dyDescent="0.2">
      <c r="A18" s="8"/>
      <c r="B18" s="123" t="s">
        <v>4</v>
      </c>
      <c r="C18" s="124"/>
      <c r="D18" s="71"/>
      <c r="E18" s="15" t="s">
        <v>2</v>
      </c>
      <c r="F18" s="1" t="s">
        <v>5</v>
      </c>
    </row>
    <row r="19" spans="1:9" ht="15.75" customHeight="1" thickBot="1" x14ac:dyDescent="0.2">
      <c r="A19" s="8"/>
      <c r="B19" s="125" t="s">
        <v>39</v>
      </c>
      <c r="C19" s="126"/>
      <c r="D19" s="72">
        <f>IF(AND(ISBLANK(D17),ISBLANK(D18)),0,ROUNDDOWN(MIN(D17:D18),0))</f>
        <v>0</v>
      </c>
      <c r="E19" s="16" t="s">
        <v>2</v>
      </c>
      <c r="F19" s="17" t="s">
        <v>6</v>
      </c>
    </row>
    <row r="20" spans="1:9" ht="9" customHeight="1" x14ac:dyDescent="0.15">
      <c r="A20" s="8"/>
      <c r="B20" s="18"/>
      <c r="C20" s="19"/>
      <c r="D20" s="20"/>
      <c r="E20" s="21"/>
    </row>
    <row r="21" spans="1:9" x14ac:dyDescent="0.15">
      <c r="A21" s="10" t="s">
        <v>42</v>
      </c>
      <c r="B21" s="10"/>
      <c r="C21" s="18"/>
      <c r="D21" s="12" t="s">
        <v>7</v>
      </c>
      <c r="E21" s="22"/>
    </row>
    <row r="22" spans="1:9" ht="13.5" customHeight="1" x14ac:dyDescent="0.15">
      <c r="A22" s="8"/>
      <c r="B22" s="105" t="s">
        <v>47</v>
      </c>
      <c r="C22" s="101"/>
      <c r="D22" s="101"/>
      <c r="E22" s="101"/>
      <c r="F22" s="101"/>
    </row>
    <row r="23" spans="1:9" x14ac:dyDescent="0.15">
      <c r="A23" s="8"/>
      <c r="B23" s="1" t="s">
        <v>43</v>
      </c>
      <c r="C23" s="23"/>
      <c r="D23" s="22"/>
      <c r="E23" s="22"/>
      <c r="F23" s="2"/>
      <c r="I23" s="6"/>
    </row>
    <row r="24" spans="1:9" x14ac:dyDescent="0.15">
      <c r="A24" s="8"/>
      <c r="B24" s="1" t="s">
        <v>41</v>
      </c>
      <c r="C24" s="23"/>
      <c r="D24" s="22"/>
      <c r="E24" s="22"/>
      <c r="F24" s="2"/>
      <c r="I24" s="6"/>
    </row>
    <row r="25" spans="1:9" ht="9" customHeight="1" x14ac:dyDescent="0.15">
      <c r="A25" s="8"/>
      <c r="C25" s="23"/>
      <c r="D25" s="22"/>
      <c r="E25" s="22"/>
      <c r="F25" s="2"/>
      <c r="I25" s="6"/>
    </row>
    <row r="26" spans="1:9" ht="30.75" customHeight="1" x14ac:dyDescent="0.15">
      <c r="A26" s="117" t="s">
        <v>97</v>
      </c>
      <c r="B26" s="118"/>
      <c r="C26" s="118"/>
      <c r="D26" s="118"/>
      <c r="E26" s="118"/>
      <c r="F26" s="118"/>
    </row>
    <row r="27" spans="1:9" ht="32.25" customHeight="1" x14ac:dyDescent="0.15">
      <c r="A27" s="24" t="s">
        <v>8</v>
      </c>
      <c r="B27" s="24" t="s">
        <v>9</v>
      </c>
      <c r="C27" s="25" t="s">
        <v>61</v>
      </c>
      <c r="D27" s="25" t="s">
        <v>40</v>
      </c>
      <c r="E27" s="127" t="s">
        <v>35</v>
      </c>
      <c r="F27" s="128"/>
    </row>
    <row r="28" spans="1:9" ht="15.95" customHeight="1" x14ac:dyDescent="0.15">
      <c r="A28" s="26" t="s">
        <v>10</v>
      </c>
      <c r="B28" s="27" t="s">
        <v>71</v>
      </c>
      <c r="C28" s="28" t="s">
        <v>77</v>
      </c>
      <c r="D28" s="30"/>
      <c r="E28" s="113" t="s">
        <v>11</v>
      </c>
      <c r="F28" s="112"/>
    </row>
    <row r="29" spans="1:9" x14ac:dyDescent="0.15">
      <c r="A29" s="119" t="s">
        <v>12</v>
      </c>
      <c r="B29" s="27" t="s">
        <v>31</v>
      </c>
      <c r="C29" s="29"/>
      <c r="D29" s="30"/>
      <c r="E29" s="113" t="s">
        <v>11</v>
      </c>
      <c r="F29" s="112"/>
    </row>
    <row r="30" spans="1:9" x14ac:dyDescent="0.15">
      <c r="A30" s="119"/>
      <c r="B30" s="27" t="s">
        <v>46</v>
      </c>
      <c r="C30" s="29"/>
      <c r="D30" s="30"/>
      <c r="E30" s="113" t="s">
        <v>11</v>
      </c>
      <c r="F30" s="112"/>
    </row>
    <row r="31" spans="1:9" x14ac:dyDescent="0.15">
      <c r="A31" s="119"/>
      <c r="B31" s="31" t="s">
        <v>13</v>
      </c>
      <c r="C31" s="29"/>
      <c r="D31" s="30"/>
      <c r="E31" s="113" t="s">
        <v>11</v>
      </c>
      <c r="F31" s="112"/>
    </row>
    <row r="32" spans="1:9" x14ac:dyDescent="0.15">
      <c r="A32" s="119"/>
      <c r="B32" s="32" t="s">
        <v>30</v>
      </c>
      <c r="C32" s="29"/>
      <c r="D32" s="30"/>
      <c r="E32" s="113" t="s">
        <v>60</v>
      </c>
      <c r="F32" s="112"/>
    </row>
    <row r="33" spans="1:6" x14ac:dyDescent="0.15">
      <c r="A33" s="119"/>
      <c r="B33" s="31" t="s">
        <v>14</v>
      </c>
      <c r="C33" s="29"/>
      <c r="D33" s="30"/>
      <c r="E33" s="113" t="s">
        <v>11</v>
      </c>
      <c r="F33" s="112"/>
    </row>
    <row r="34" spans="1:6" x14ac:dyDescent="0.15">
      <c r="A34" s="119"/>
      <c r="B34" s="31" t="s">
        <v>15</v>
      </c>
      <c r="C34" s="29"/>
      <c r="D34" s="30"/>
      <c r="E34" s="113" t="s">
        <v>11</v>
      </c>
      <c r="F34" s="112"/>
    </row>
    <row r="35" spans="1:6" x14ac:dyDescent="0.15">
      <c r="A35" s="119"/>
      <c r="B35" s="31" t="s">
        <v>16</v>
      </c>
      <c r="C35" s="29"/>
      <c r="D35" s="30"/>
      <c r="E35" s="113" t="s">
        <v>60</v>
      </c>
      <c r="F35" s="112"/>
    </row>
    <row r="36" spans="1:6" x14ac:dyDescent="0.15">
      <c r="A36" s="119"/>
      <c r="B36" s="27" t="s">
        <v>17</v>
      </c>
      <c r="C36" s="29"/>
      <c r="D36" s="30"/>
      <c r="E36" s="113" t="s">
        <v>11</v>
      </c>
      <c r="F36" s="112"/>
    </row>
    <row r="37" spans="1:6" x14ac:dyDescent="0.15">
      <c r="A37" s="119" t="s">
        <v>20</v>
      </c>
      <c r="B37" s="27" t="s">
        <v>21</v>
      </c>
      <c r="C37" s="29"/>
      <c r="D37" s="30"/>
      <c r="E37" s="113" t="s">
        <v>11</v>
      </c>
      <c r="F37" s="112"/>
    </row>
    <row r="38" spans="1:6" x14ac:dyDescent="0.15">
      <c r="A38" s="120"/>
      <c r="B38" s="27" t="s">
        <v>22</v>
      </c>
      <c r="C38" s="29"/>
      <c r="D38" s="30"/>
      <c r="E38" s="113" t="s">
        <v>11</v>
      </c>
      <c r="F38" s="112"/>
    </row>
    <row r="39" spans="1:6" x14ac:dyDescent="0.15">
      <c r="A39" s="120"/>
      <c r="B39" s="27" t="s">
        <v>23</v>
      </c>
      <c r="C39" s="29"/>
      <c r="D39" s="30"/>
      <c r="E39" s="113" t="s">
        <v>11</v>
      </c>
      <c r="F39" s="112"/>
    </row>
    <row r="40" spans="1:6" x14ac:dyDescent="0.15">
      <c r="A40" s="33" t="s">
        <v>18</v>
      </c>
      <c r="B40" s="27" t="s">
        <v>18</v>
      </c>
      <c r="C40" s="29"/>
      <c r="D40" s="30"/>
      <c r="E40" s="111" t="s">
        <v>19</v>
      </c>
      <c r="F40" s="112"/>
    </row>
    <row r="41" spans="1:6" x14ac:dyDescent="0.15">
      <c r="A41" s="119" t="s">
        <v>25</v>
      </c>
      <c r="B41" s="27" t="s">
        <v>26</v>
      </c>
      <c r="C41" s="29"/>
      <c r="D41" s="30"/>
      <c r="E41" s="111" t="s">
        <v>19</v>
      </c>
      <c r="F41" s="112"/>
    </row>
    <row r="42" spans="1:6" x14ac:dyDescent="0.15">
      <c r="A42" s="119"/>
      <c r="B42" s="31" t="s">
        <v>27</v>
      </c>
      <c r="C42" s="29"/>
      <c r="D42" s="30"/>
      <c r="E42" s="111" t="s">
        <v>19</v>
      </c>
      <c r="F42" s="112"/>
    </row>
    <row r="43" spans="1:6" x14ac:dyDescent="0.15">
      <c r="A43" s="119"/>
      <c r="B43" s="27" t="s">
        <v>28</v>
      </c>
      <c r="C43" s="29"/>
      <c r="D43" s="30"/>
      <c r="E43" s="111" t="s">
        <v>19</v>
      </c>
      <c r="F43" s="112"/>
    </row>
    <row r="44" spans="1:6" x14ac:dyDescent="0.15">
      <c r="A44" s="119"/>
      <c r="B44" s="27" t="s">
        <v>24</v>
      </c>
      <c r="C44" s="29"/>
      <c r="D44" s="30"/>
      <c r="E44" s="111" t="s">
        <v>19</v>
      </c>
      <c r="F44" s="112"/>
    </row>
    <row r="45" spans="1:6" ht="12.75" customHeight="1" x14ac:dyDescent="0.15">
      <c r="A45" s="34"/>
      <c r="B45" s="35"/>
      <c r="C45" s="35"/>
      <c r="D45" s="35"/>
      <c r="E45" s="36"/>
      <c r="F45" s="37"/>
    </row>
    <row r="46" spans="1:6" ht="61.5" customHeight="1" thickBot="1" x14ac:dyDescent="0.2">
      <c r="A46" s="38"/>
      <c r="B46" s="106" t="s">
        <v>78</v>
      </c>
      <c r="C46" s="101"/>
      <c r="D46" s="101"/>
      <c r="E46" s="101"/>
      <c r="F46" s="101"/>
    </row>
    <row r="47" spans="1:6" ht="24.75" customHeight="1" thickBot="1" x14ac:dyDescent="0.2">
      <c r="A47" s="4"/>
      <c r="B47" s="39" t="s">
        <v>45</v>
      </c>
      <c r="C47" s="4"/>
      <c r="D47" s="40">
        <f>SUM(D28:D39)</f>
        <v>0</v>
      </c>
      <c r="E47" s="41" t="s">
        <v>32</v>
      </c>
      <c r="F47" s="42"/>
    </row>
    <row r="48" spans="1:6" ht="24.75" customHeight="1" x14ac:dyDescent="0.15">
      <c r="A48" s="4"/>
      <c r="B48" s="39"/>
      <c r="C48" s="4"/>
      <c r="D48" s="87"/>
      <c r="E48" s="41"/>
      <c r="F48" s="42"/>
    </row>
    <row r="49" spans="1:10" ht="58.5" customHeight="1" x14ac:dyDescent="0.15">
      <c r="B49" s="98" t="s">
        <v>101</v>
      </c>
      <c r="C49" s="99"/>
      <c r="D49" s="99"/>
      <c r="E49" s="99"/>
      <c r="F49" s="99"/>
      <c r="G49" s="99"/>
    </row>
    <row r="50" spans="1:10" ht="7.5" customHeight="1" thickBot="1" x14ac:dyDescent="0.2">
      <c r="B50" s="44"/>
      <c r="C50" s="45"/>
      <c r="D50" s="11"/>
      <c r="E50" s="43"/>
    </row>
    <row r="51" spans="1:10" ht="30.75" customHeight="1" thickBot="1" x14ac:dyDescent="0.2">
      <c r="A51" s="46" t="s">
        <v>7</v>
      </c>
      <c r="B51" s="47" t="s">
        <v>93</v>
      </c>
      <c r="C51" s="48"/>
      <c r="D51" s="40">
        <f>IF(J14=1,IF(ISERR(D47/D19),"",ROUNDDOWN(D47/D19,1)),0)</f>
        <v>0</v>
      </c>
      <c r="E51" s="49" t="s">
        <v>29</v>
      </c>
      <c r="F51" s="50"/>
    </row>
    <row r="52" spans="1:10" ht="9" customHeight="1" thickBot="1" x14ac:dyDescent="0.2">
      <c r="A52" s="46"/>
      <c r="B52" s="47"/>
      <c r="C52" s="48"/>
      <c r="D52" s="51"/>
      <c r="E52" s="49"/>
      <c r="F52" s="50"/>
    </row>
    <row r="53" spans="1:10" ht="31.5" customHeight="1" thickBot="1" x14ac:dyDescent="0.2">
      <c r="B53" s="107" t="s">
        <v>94</v>
      </c>
      <c r="D53" s="102" t="s">
        <v>48</v>
      </c>
      <c r="E53" s="103"/>
      <c r="F53" s="104"/>
      <c r="G53" s="69"/>
      <c r="H53" s="69"/>
      <c r="J53" s="114" t="str">
        <f>IF(J14=1,IF(D51&lt;=(280*1000),1,2),"")</f>
        <v/>
      </c>
    </row>
    <row r="54" spans="1:10" ht="40.5" customHeight="1" thickBot="1" x14ac:dyDescent="0.2">
      <c r="B54" s="101"/>
      <c r="D54" s="102" t="s">
        <v>90</v>
      </c>
      <c r="E54" s="103"/>
      <c r="F54" s="104"/>
      <c r="G54" s="69"/>
      <c r="H54" s="69"/>
      <c r="J54" s="115"/>
    </row>
    <row r="55" spans="1:10" ht="9" customHeight="1" x14ac:dyDescent="0.15">
      <c r="B55" s="86"/>
      <c r="D55" s="52"/>
      <c r="E55" s="38"/>
      <c r="F55" s="38"/>
      <c r="G55" s="69"/>
      <c r="H55" s="69"/>
      <c r="J55" s="88"/>
    </row>
    <row r="56" spans="1:10" ht="9" customHeight="1" x14ac:dyDescent="0.15">
      <c r="B56" s="86"/>
      <c r="D56" s="52"/>
      <c r="E56" s="38"/>
      <c r="F56" s="38"/>
      <c r="G56" s="69"/>
      <c r="H56" s="69"/>
      <c r="J56" s="88"/>
    </row>
    <row r="57" spans="1:10" ht="26.25" customHeight="1" x14ac:dyDescent="0.15">
      <c r="A57" s="10" t="s">
        <v>44</v>
      </c>
      <c r="B57" s="44"/>
      <c r="D57" s="52"/>
      <c r="E57" s="38"/>
      <c r="F57" s="38"/>
    </row>
    <row r="58" spans="1:10" ht="44.25" customHeight="1" x14ac:dyDescent="0.15">
      <c r="A58" s="10"/>
      <c r="B58" s="105" t="s">
        <v>79</v>
      </c>
      <c r="C58" s="101"/>
      <c r="D58" s="101"/>
      <c r="E58" s="101"/>
      <c r="F58" s="101"/>
    </row>
    <row r="59" spans="1:10" x14ac:dyDescent="0.15">
      <c r="B59" s="108" t="s">
        <v>80</v>
      </c>
      <c r="C59" s="109" t="str">
        <f>IF(OR(J14=2,J14=3,J53=1),SUM(D32,D35),"")</f>
        <v/>
      </c>
      <c r="D59" s="53" t="s">
        <v>34</v>
      </c>
      <c r="E59" s="54" t="s">
        <v>33</v>
      </c>
      <c r="F59" s="2"/>
      <c r="I59" s="55"/>
      <c r="J59" s="55"/>
    </row>
    <row r="60" spans="1:10" ht="40.5" customHeight="1" thickBot="1" x14ac:dyDescent="0.2">
      <c r="B60" s="108"/>
      <c r="C60" s="110"/>
      <c r="D60" s="53"/>
      <c r="E60" s="54"/>
      <c r="F60" s="2"/>
      <c r="I60" s="55"/>
      <c r="J60" s="55"/>
    </row>
    <row r="61" spans="1:10" ht="28.5" customHeight="1" thickBot="1" x14ac:dyDescent="0.2">
      <c r="B61" s="56" t="s">
        <v>49</v>
      </c>
      <c r="C61" s="57" t="str">
        <f>IF(OR(J14=2,J14=3,J53=1),D47-C59,"")</f>
        <v/>
      </c>
      <c r="D61" s="53" t="s">
        <v>34</v>
      </c>
      <c r="E61" s="100" t="s">
        <v>50</v>
      </c>
      <c r="F61" s="101"/>
      <c r="I61" s="55"/>
      <c r="J61" s="55"/>
    </row>
    <row r="62" spans="1:10" x14ac:dyDescent="0.15">
      <c r="B62" s="58"/>
      <c r="C62" s="59" t="s">
        <v>76</v>
      </c>
      <c r="D62" s="53"/>
      <c r="E62" s="54"/>
      <c r="F62" s="2"/>
      <c r="I62" s="55"/>
      <c r="J62" s="55"/>
    </row>
    <row r="63" spans="1:10" x14ac:dyDescent="0.15">
      <c r="A63" s="58" t="s">
        <v>55</v>
      </c>
      <c r="C63" s="59"/>
      <c r="D63" s="53"/>
      <c r="E63" s="54"/>
      <c r="F63" s="2"/>
      <c r="I63" s="55"/>
      <c r="J63" s="55"/>
    </row>
    <row r="64" spans="1:10" x14ac:dyDescent="0.15">
      <c r="B64" s="58" t="s">
        <v>103</v>
      </c>
      <c r="C64" s="59"/>
      <c r="D64" s="53"/>
      <c r="E64" s="54"/>
      <c r="F64" s="2"/>
      <c r="I64" s="55"/>
      <c r="J64" s="55"/>
    </row>
    <row r="65" spans="1:10" x14ac:dyDescent="0.15">
      <c r="B65" s="58"/>
      <c r="C65" s="59"/>
      <c r="D65" s="53"/>
      <c r="E65" s="54"/>
      <c r="F65" s="2"/>
      <c r="I65" s="55"/>
      <c r="J65" s="55"/>
    </row>
    <row r="66" spans="1:10" x14ac:dyDescent="0.15">
      <c r="A66" s="95" t="s">
        <v>85</v>
      </c>
      <c r="B66" s="96"/>
      <c r="C66" s="96"/>
      <c r="D66" s="96"/>
      <c r="E66" s="43"/>
      <c r="F66" s="2"/>
      <c r="I66" s="55"/>
      <c r="J66" s="55"/>
    </row>
    <row r="67" spans="1:10" x14ac:dyDescent="0.15">
      <c r="B67" s="62" t="s">
        <v>54</v>
      </c>
      <c r="C67" s="61"/>
      <c r="D67" s="63"/>
      <c r="E67" s="2"/>
      <c r="F67" s="2"/>
      <c r="I67" s="55"/>
      <c r="J67" s="55"/>
    </row>
    <row r="68" spans="1:10" x14ac:dyDescent="0.15">
      <c r="B68" s="64" t="s">
        <v>62</v>
      </c>
      <c r="C68" s="65">
        <f>IF(AND(J14=1,J53=1),ROUNDDOWN(C$61/3,0),0)</f>
        <v>0</v>
      </c>
      <c r="D68" s="61" t="s">
        <v>72</v>
      </c>
      <c r="E68" s="43"/>
      <c r="F68" s="2"/>
      <c r="I68" s="55"/>
      <c r="J68" s="55"/>
    </row>
    <row r="69" spans="1:10" x14ac:dyDescent="0.15">
      <c r="B69" s="66" t="s">
        <v>75</v>
      </c>
      <c r="C69" s="65">
        <f>IF(AND(J14=1,J53=1),D$19*80000,0)</f>
        <v>0</v>
      </c>
      <c r="D69" s="61" t="s">
        <v>73</v>
      </c>
      <c r="E69" s="43"/>
      <c r="F69" s="2"/>
      <c r="I69" s="55"/>
      <c r="J69" s="55"/>
    </row>
    <row r="70" spans="1:10" x14ac:dyDescent="0.15">
      <c r="B70" s="58"/>
      <c r="C70" s="67"/>
      <c r="D70" s="61"/>
      <c r="E70" s="43"/>
      <c r="F70" s="2"/>
      <c r="I70" s="55"/>
      <c r="J70" s="55"/>
    </row>
    <row r="71" spans="1:10" ht="14.25" thickBot="1" x14ac:dyDescent="0.2">
      <c r="B71" s="55" t="s">
        <v>57</v>
      </c>
      <c r="C71" s="67"/>
      <c r="D71" s="61"/>
      <c r="E71" s="43"/>
      <c r="F71" s="2"/>
      <c r="I71" s="55"/>
      <c r="J71" s="55"/>
    </row>
    <row r="72" spans="1:10" ht="36.75" thickBot="1" x14ac:dyDescent="0.2">
      <c r="B72" s="68" t="s">
        <v>82</v>
      </c>
      <c r="C72" s="75">
        <f>IF(AND(J14=1,J53=1),ROUNDDOWN(IF(C68&lt;=C69,C68*1.08),0),0)</f>
        <v>0</v>
      </c>
      <c r="D72" s="61" t="s">
        <v>51</v>
      </c>
      <c r="E72" s="2"/>
      <c r="I72" s="55"/>
      <c r="J72" s="55"/>
    </row>
    <row r="73" spans="1:10" ht="36.75" thickBot="1" x14ac:dyDescent="0.2">
      <c r="B73" s="68" t="s">
        <v>67</v>
      </c>
      <c r="C73" s="75">
        <f>IF(AND(J14=1,J53=1),ROUNDDOWN(IF(C68&gt;C69,C69*1.08),0),0)</f>
        <v>0</v>
      </c>
      <c r="D73" s="61" t="s">
        <v>52</v>
      </c>
      <c r="E73" s="2"/>
      <c r="I73" s="55"/>
      <c r="J73" s="55"/>
    </row>
    <row r="74" spans="1:10" x14ac:dyDescent="0.15">
      <c r="B74" s="55" t="s">
        <v>66</v>
      </c>
      <c r="C74" s="53"/>
      <c r="D74" s="61"/>
      <c r="E74" s="43"/>
      <c r="F74" s="2"/>
      <c r="I74" s="55"/>
      <c r="J74" s="55"/>
    </row>
    <row r="75" spans="1:10" x14ac:dyDescent="0.15">
      <c r="B75" s="55" t="s">
        <v>56</v>
      </c>
      <c r="C75" s="53"/>
      <c r="D75" s="53"/>
      <c r="E75" s="2"/>
      <c r="F75" s="2"/>
      <c r="I75" s="55"/>
      <c r="J75" s="55"/>
    </row>
    <row r="76" spans="1:10" x14ac:dyDescent="0.15">
      <c r="B76" s="55"/>
      <c r="C76" s="53"/>
      <c r="D76" s="53"/>
      <c r="E76" s="2"/>
      <c r="F76" s="2"/>
      <c r="I76" s="55"/>
      <c r="J76" s="55"/>
    </row>
    <row r="77" spans="1:10" x14ac:dyDescent="0.15">
      <c r="A77" s="95" t="s">
        <v>53</v>
      </c>
      <c r="B77" s="96"/>
      <c r="C77" s="96"/>
      <c r="D77" s="96"/>
      <c r="E77" s="2"/>
      <c r="F77" s="2"/>
      <c r="I77" s="55"/>
      <c r="J77" s="55"/>
    </row>
    <row r="78" spans="1:10" x14ac:dyDescent="0.15">
      <c r="B78" s="62" t="s">
        <v>54</v>
      </c>
      <c r="C78" s="53"/>
      <c r="D78" s="53"/>
      <c r="E78" s="2"/>
      <c r="F78" s="2"/>
      <c r="I78" s="55"/>
      <c r="J78" s="55"/>
    </row>
    <row r="79" spans="1:10" x14ac:dyDescent="0.15">
      <c r="B79" s="64" t="s">
        <v>63</v>
      </c>
      <c r="C79" s="65">
        <f>IF(J14=2,ROUNDDOWN(C$61/3,0),0)</f>
        <v>0</v>
      </c>
      <c r="D79" s="61" t="s">
        <v>72</v>
      </c>
      <c r="E79" s="43"/>
      <c r="F79" s="2"/>
      <c r="I79" s="55"/>
      <c r="J79" s="55"/>
    </row>
    <row r="80" spans="1:10" x14ac:dyDescent="0.15">
      <c r="B80" s="66" t="s">
        <v>64</v>
      </c>
      <c r="C80" s="65">
        <f>IF(J14=2,D$19*90000,0)</f>
        <v>0</v>
      </c>
      <c r="D80" s="61" t="s">
        <v>73</v>
      </c>
      <c r="E80" s="43"/>
      <c r="F80" s="2"/>
      <c r="I80" s="55"/>
      <c r="J80" s="55"/>
    </row>
    <row r="81" spans="1:10" x14ac:dyDescent="0.15">
      <c r="B81" s="58"/>
      <c r="C81" s="67"/>
      <c r="D81" s="61"/>
      <c r="E81" s="43"/>
      <c r="F81" s="2"/>
      <c r="I81" s="55"/>
      <c r="J81" s="55"/>
    </row>
    <row r="82" spans="1:10" ht="14.25" thickBot="1" x14ac:dyDescent="0.2">
      <c r="B82" s="55" t="s">
        <v>57</v>
      </c>
      <c r="C82" s="67"/>
      <c r="D82" s="61"/>
      <c r="E82" s="43"/>
      <c r="F82" s="2"/>
      <c r="I82" s="55"/>
      <c r="J82" s="55"/>
    </row>
    <row r="83" spans="1:10" ht="36.75" thickBot="1" x14ac:dyDescent="0.2">
      <c r="B83" s="68" t="s">
        <v>83</v>
      </c>
      <c r="C83" s="75">
        <f>IF(J14=2,ROUNDDOWN(IF(C79&lt;=C80,C79*1.08,0),0),0)</f>
        <v>0</v>
      </c>
      <c r="D83" s="61" t="s">
        <v>51</v>
      </c>
      <c r="E83" s="43" t="s">
        <v>74</v>
      </c>
      <c r="F83" s="2"/>
      <c r="I83" s="55"/>
      <c r="J83" s="55"/>
    </row>
    <row r="84" spans="1:10" ht="36.75" thickBot="1" x14ac:dyDescent="0.2">
      <c r="B84" s="68" t="s">
        <v>67</v>
      </c>
      <c r="C84" s="75">
        <f>IF(J14=2,ROUNDDOWN(IF(C79&gt;C80,C80*1.08,0),0),0)</f>
        <v>0</v>
      </c>
      <c r="D84" s="61" t="s">
        <v>52</v>
      </c>
      <c r="E84" s="43"/>
      <c r="F84" s="2"/>
      <c r="I84" s="55"/>
      <c r="J84" s="55"/>
    </row>
    <row r="85" spans="1:10" x14ac:dyDescent="0.15">
      <c r="B85" s="55" t="s">
        <v>66</v>
      </c>
      <c r="C85" s="53"/>
      <c r="D85" s="61"/>
      <c r="E85" s="43"/>
      <c r="F85" s="2"/>
      <c r="I85" s="55"/>
      <c r="J85" s="55"/>
    </row>
    <row r="86" spans="1:10" x14ac:dyDescent="0.15">
      <c r="B86" s="55" t="s">
        <v>56</v>
      </c>
      <c r="C86" s="53"/>
      <c r="D86" s="53"/>
      <c r="E86" s="2"/>
      <c r="F86" s="2"/>
      <c r="I86" s="55"/>
      <c r="J86" s="55"/>
    </row>
    <row r="87" spans="1:10" x14ac:dyDescent="0.15">
      <c r="B87" s="55"/>
      <c r="C87" s="53"/>
      <c r="D87" s="53"/>
      <c r="E87" s="2"/>
      <c r="F87" s="2"/>
      <c r="I87" s="55"/>
      <c r="J87" s="55"/>
    </row>
    <row r="88" spans="1:10" x14ac:dyDescent="0.15">
      <c r="A88" s="95" t="s">
        <v>58</v>
      </c>
      <c r="B88" s="96"/>
      <c r="C88" s="96"/>
      <c r="D88" s="96"/>
      <c r="E88" s="2"/>
      <c r="F88" s="2"/>
      <c r="I88" s="55"/>
      <c r="J88" s="55"/>
    </row>
    <row r="89" spans="1:10" x14ac:dyDescent="0.15">
      <c r="B89" s="62" t="s">
        <v>54</v>
      </c>
      <c r="C89" s="53"/>
      <c r="D89" s="53"/>
      <c r="E89" s="2"/>
      <c r="F89" s="2"/>
      <c r="I89" s="55"/>
      <c r="J89" s="55"/>
    </row>
    <row r="90" spans="1:10" x14ac:dyDescent="0.15">
      <c r="B90" s="64" t="s">
        <v>65</v>
      </c>
      <c r="C90" s="65">
        <f>IF(J14=3,ROUNDDOWN(C$61/3,0),0)</f>
        <v>0</v>
      </c>
      <c r="D90" s="61" t="s">
        <v>72</v>
      </c>
      <c r="E90" s="43"/>
      <c r="F90" s="2"/>
      <c r="I90" s="55"/>
      <c r="J90" s="55"/>
    </row>
    <row r="91" spans="1:10" x14ac:dyDescent="0.15">
      <c r="B91" s="66" t="s">
        <v>64</v>
      </c>
      <c r="C91" s="65">
        <f>IF(J14=3,D$19*90000,0)</f>
        <v>0</v>
      </c>
      <c r="D91" s="61" t="s">
        <v>73</v>
      </c>
      <c r="E91" s="43"/>
      <c r="F91" s="2"/>
      <c r="I91" s="55"/>
      <c r="J91" s="55"/>
    </row>
    <row r="92" spans="1:10" x14ac:dyDescent="0.15">
      <c r="B92" s="58"/>
      <c r="C92" s="67"/>
      <c r="D92" s="61"/>
      <c r="E92" s="43"/>
      <c r="F92" s="2"/>
      <c r="I92" s="55"/>
      <c r="J92" s="55"/>
    </row>
    <row r="93" spans="1:10" ht="14.25" thickBot="1" x14ac:dyDescent="0.2">
      <c r="B93" s="55" t="s">
        <v>57</v>
      </c>
      <c r="C93" s="67"/>
      <c r="D93" s="61"/>
      <c r="E93" s="43"/>
      <c r="F93" s="2"/>
      <c r="I93" s="55"/>
      <c r="J93" s="55"/>
    </row>
    <row r="94" spans="1:10" ht="36.75" thickBot="1" x14ac:dyDescent="0.2">
      <c r="B94" s="68" t="s">
        <v>84</v>
      </c>
      <c r="C94" s="76">
        <f>IF(J14=3,ROUNDDOWN(IF(C90&lt;=C91,C90,0),0),0)</f>
        <v>0</v>
      </c>
      <c r="D94" s="61" t="s">
        <v>69</v>
      </c>
      <c r="E94" s="43"/>
      <c r="F94" s="2"/>
      <c r="I94" s="55"/>
      <c r="J94" s="55"/>
    </row>
    <row r="95" spans="1:10" ht="36.75" thickBot="1" x14ac:dyDescent="0.2">
      <c r="B95" s="68" t="s">
        <v>68</v>
      </c>
      <c r="C95" s="76">
        <f>IF(J14=3,ROUNDDOWN(IF(C90&gt;C91,C91,0),0),0)</f>
        <v>0</v>
      </c>
      <c r="D95" s="61" t="s">
        <v>70</v>
      </c>
      <c r="E95" s="43"/>
      <c r="F95" s="2"/>
      <c r="I95" s="55"/>
      <c r="J95" s="55"/>
    </row>
    <row r="96" spans="1:10" x14ac:dyDescent="0.15">
      <c r="B96" s="55" t="s">
        <v>66</v>
      </c>
      <c r="C96" s="53"/>
      <c r="D96" s="61"/>
      <c r="E96" s="2"/>
      <c r="F96" s="2"/>
      <c r="I96" s="55"/>
      <c r="J96" s="55"/>
    </row>
    <row r="97" spans="1:10" x14ac:dyDescent="0.15">
      <c r="B97" s="55" t="s">
        <v>56</v>
      </c>
      <c r="C97" s="53"/>
      <c r="D97" s="53"/>
      <c r="E97" s="2"/>
      <c r="F97" s="2"/>
      <c r="I97" s="55"/>
      <c r="J97" s="55"/>
    </row>
    <row r="98" spans="1:10" x14ac:dyDescent="0.15">
      <c r="B98" s="55"/>
      <c r="C98" s="53"/>
      <c r="D98" s="53"/>
      <c r="E98" s="2"/>
      <c r="F98" s="2"/>
      <c r="I98" s="55"/>
      <c r="J98" s="55"/>
    </row>
    <row r="99" spans="1:10" s="55" customFormat="1" ht="25.5" customHeight="1" x14ac:dyDescent="0.15">
      <c r="A99" s="60" t="s">
        <v>102</v>
      </c>
    </row>
    <row r="100" spans="1:10" x14ac:dyDescent="0.15">
      <c r="B100" s="53"/>
      <c r="C100" s="53"/>
      <c r="D100" s="53"/>
      <c r="E100" s="2"/>
      <c r="F100" s="2"/>
      <c r="I100" s="55"/>
      <c r="J100" s="55"/>
    </row>
    <row r="101" spans="1:10" x14ac:dyDescent="0.15">
      <c r="B101" s="53"/>
      <c r="C101" s="53"/>
      <c r="D101" s="53"/>
      <c r="E101" s="2"/>
      <c r="F101" s="2"/>
      <c r="I101" s="55"/>
      <c r="J101" s="55"/>
    </row>
    <row r="102" spans="1:10" x14ac:dyDescent="0.15">
      <c r="B102" s="53"/>
      <c r="C102" s="53"/>
      <c r="D102" s="53"/>
      <c r="E102" s="2"/>
      <c r="F102" s="2"/>
      <c r="I102" s="55"/>
      <c r="J102" s="55"/>
    </row>
    <row r="103" spans="1:10" x14ac:dyDescent="0.15">
      <c r="B103" s="53"/>
      <c r="C103" s="53"/>
      <c r="D103" s="53"/>
      <c r="E103" s="2"/>
      <c r="F103" s="2"/>
      <c r="I103" s="55"/>
      <c r="J103" s="55"/>
    </row>
    <row r="104" spans="1:10" x14ac:dyDescent="0.15">
      <c r="B104" s="53"/>
      <c r="C104" s="53"/>
      <c r="D104" s="53"/>
      <c r="E104" s="2"/>
      <c r="F104" s="2"/>
      <c r="I104" s="55"/>
      <c r="J104" s="55"/>
    </row>
    <row r="105" spans="1:10" x14ac:dyDescent="0.15">
      <c r="B105" s="53"/>
      <c r="C105" s="53"/>
      <c r="D105" s="53"/>
      <c r="E105" s="2"/>
      <c r="F105" s="2"/>
      <c r="I105" s="55"/>
      <c r="J105" s="55"/>
    </row>
    <row r="106" spans="1:10" x14ac:dyDescent="0.15">
      <c r="B106" s="53"/>
      <c r="C106" s="53"/>
      <c r="D106" s="53"/>
      <c r="E106" s="2"/>
      <c r="F106" s="2"/>
      <c r="I106" s="55"/>
      <c r="J106" s="55"/>
    </row>
    <row r="107" spans="1:10" x14ac:dyDescent="0.15">
      <c r="B107" s="53"/>
      <c r="C107" s="53"/>
      <c r="D107" s="53"/>
      <c r="E107" s="2"/>
      <c r="F107" s="2"/>
      <c r="I107" s="55"/>
      <c r="J107" s="55"/>
    </row>
    <row r="108" spans="1:10" x14ac:dyDescent="0.15">
      <c r="B108" s="53"/>
      <c r="C108" s="53"/>
      <c r="D108" s="53"/>
      <c r="E108" s="2"/>
      <c r="F108" s="2"/>
      <c r="I108" s="55"/>
      <c r="J108" s="55"/>
    </row>
  </sheetData>
  <sheetProtection algorithmName="SHA-512" hashValue="+OK6yWcJgxMG7JnOir9UaXwQpdZ+NvZBTdC/UFRhxXr06J7swmXJ7er2HFhgxWbzN8Z2cIMIuKz/T7M09l+JyA==" saltValue="UR08aObVGZagSJ5pSFrvYQ==" spinCount="100000" sheet="1" objects="1" scenarios="1"/>
  <mergeCells count="43">
    <mergeCell ref="F11:G11"/>
    <mergeCell ref="B17:C17"/>
    <mergeCell ref="B18:C18"/>
    <mergeCell ref="B19:C19"/>
    <mergeCell ref="E27:F27"/>
    <mergeCell ref="B11:D11"/>
    <mergeCell ref="J53:J54"/>
    <mergeCell ref="B15:F15"/>
    <mergeCell ref="E28:F28"/>
    <mergeCell ref="A26:F26"/>
    <mergeCell ref="E37:F37"/>
    <mergeCell ref="E29:F29"/>
    <mergeCell ref="A37:A39"/>
    <mergeCell ref="E41:F41"/>
    <mergeCell ref="E42:F42"/>
    <mergeCell ref="E30:F30"/>
    <mergeCell ref="A29:A36"/>
    <mergeCell ref="A41:A44"/>
    <mergeCell ref="E38:F38"/>
    <mergeCell ref="E39:F39"/>
    <mergeCell ref="E32:F32"/>
    <mergeCell ref="E33:F33"/>
    <mergeCell ref="E36:F36"/>
    <mergeCell ref="E40:F40"/>
    <mergeCell ref="E34:F34"/>
    <mergeCell ref="E43:F43"/>
    <mergeCell ref="E31:F31"/>
    <mergeCell ref="A77:D77"/>
    <mergeCell ref="A88:D88"/>
    <mergeCell ref="F10:G10"/>
    <mergeCell ref="B49:G49"/>
    <mergeCell ref="A66:D66"/>
    <mergeCell ref="E61:F61"/>
    <mergeCell ref="D53:F53"/>
    <mergeCell ref="D54:F54"/>
    <mergeCell ref="B58:F58"/>
    <mergeCell ref="B22:F22"/>
    <mergeCell ref="B46:F46"/>
    <mergeCell ref="B53:B54"/>
    <mergeCell ref="B59:B60"/>
    <mergeCell ref="C59:C60"/>
    <mergeCell ref="E44:F44"/>
    <mergeCell ref="E35:F35"/>
  </mergeCells>
  <phoneticPr fontId="5"/>
  <conditionalFormatting sqref="D53:F53">
    <cfRule type="expression" dxfId="5" priority="12">
      <formula>AND(J14=1,J53=2)</formula>
    </cfRule>
  </conditionalFormatting>
  <conditionalFormatting sqref="D54:F54">
    <cfRule type="expression" dxfId="4" priority="11">
      <formula>AND(J14=1,J53=1)</formula>
    </cfRule>
  </conditionalFormatting>
  <conditionalFormatting sqref="A66">
    <cfRule type="expression" dxfId="3" priority="13">
      <formula>AND(J14=1,J53=1)</formula>
    </cfRule>
  </conditionalFormatting>
  <conditionalFormatting sqref="A77">
    <cfRule type="expression" dxfId="2" priority="14">
      <formula>J14=2</formula>
    </cfRule>
  </conditionalFormatting>
  <conditionalFormatting sqref="A88">
    <cfRule type="expression" dxfId="1" priority="15">
      <formula>J14=3</formula>
    </cfRule>
  </conditionalFormatting>
  <conditionalFormatting sqref="D51">
    <cfRule type="expression" dxfId="0" priority="1">
      <formula>OR(J14=2,J14=3)</formula>
    </cfRule>
  </conditionalFormatting>
  <dataValidations count="2">
    <dataValidation type="list" allowBlank="1" showInputMessage="1" showErrorMessage="1" sqref="H11">
      <formula1>$J$10:$J$12</formula1>
    </dataValidation>
    <dataValidation type="list" allowBlank="1" showInputMessage="1" showErrorMessage="1" promptTitle="申請団体プルダウンリスト" prompt="プルダウンリストから選択してください" sqref="F11:G11">
      <formula1>$J$10:$J$12</formula1>
    </dataValidation>
  </dataValidations>
  <pageMargins left="0.69930555555555596" right="0.69930555555555596" top="0.75" bottom="0.75" header="0.3" footer="0.3"/>
  <pageSetup paperSize="9" scale="74" fitToHeight="0"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別紙８-1号用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2017-07-05T04:10:55Z</dcterms:modified>
</cp:coreProperties>
</file>